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2th edition\Excel Solutions\"/>
    </mc:Choice>
  </mc:AlternateContent>
  <bookViews>
    <workbookView xWindow="0" yWindow="15" windowWidth="15195" windowHeight="8955"/>
  </bookViews>
  <sheets>
    <sheet name="Chapter 12" sheetId="1" r:id="rId1"/>
    <sheet name="#1" sheetId="5" r:id="rId2"/>
    <sheet name="#2" sheetId="2" r:id="rId3"/>
    <sheet name="#3" sheetId="4" r:id="rId4"/>
    <sheet name="#4" sheetId="10" r:id="rId5"/>
    <sheet name="#5" sheetId="9" r:id="rId6"/>
    <sheet name="#6" sheetId="11" r:id="rId7"/>
    <sheet name="#8" sheetId="6" r:id="rId8"/>
    <sheet name="#9" sheetId="7" r:id="rId9"/>
    <sheet name="#10" sheetId="8" r:id="rId10"/>
  </sheets>
  <calcPr calcId="152511"/>
</workbook>
</file>

<file path=xl/calcChain.xml><?xml version="1.0" encoding="utf-8"?>
<calcChain xmlns="http://schemas.openxmlformats.org/spreadsheetml/2006/main">
  <c r="D23" i="10" l="1"/>
  <c r="F10" i="11" l="1"/>
  <c r="D19" i="2" l="1"/>
  <c r="D21" i="2" s="1"/>
  <c r="D19" i="11"/>
  <c r="D20" i="11"/>
  <c r="D21" i="11"/>
  <c r="G10" i="10"/>
  <c r="E21" i="10" s="1"/>
  <c r="D17" i="5"/>
  <c r="D23" i="8"/>
  <c r="D24" i="8" s="1"/>
  <c r="D26" i="8" s="1"/>
  <c r="D18" i="8"/>
  <c r="D19" i="8"/>
  <c r="D21" i="8" s="1"/>
  <c r="G21" i="9"/>
  <c r="G20" i="9"/>
  <c r="F21" i="9"/>
  <c r="E21" i="9"/>
  <c r="D21" i="9"/>
  <c r="F20" i="9"/>
  <c r="E20" i="9"/>
  <c r="D20" i="9"/>
  <c r="D31" i="7"/>
  <c r="D30" i="7"/>
  <c r="D29" i="7"/>
  <c r="D27" i="7"/>
  <c r="D26" i="7"/>
  <c r="D25" i="7"/>
  <c r="D23" i="7"/>
  <c r="E23" i="7" s="1"/>
  <c r="D22" i="7"/>
  <c r="E22" i="7"/>
  <c r="D21" i="7"/>
  <c r="E21" i="7" s="1"/>
  <c r="D21" i="6"/>
  <c r="D27" i="6"/>
  <c r="D20" i="6"/>
  <c r="D26" i="6" s="1"/>
  <c r="D24" i="6"/>
  <c r="D24" i="4"/>
  <c r="D22" i="4"/>
  <c r="F21" i="10" l="1"/>
  <c r="D20" i="8"/>
  <c r="D25" i="8"/>
  <c r="D22" i="11"/>
  <c r="D23" i="6"/>
  <c r="G23" i="9"/>
  <c r="D21" i="10"/>
  <c r="D26" i="4"/>
  <c r="D23" i="9"/>
  <c r="F23" i="9"/>
  <c r="E23" i="9"/>
  <c r="D25" i="9" l="1"/>
  <c r="D27" i="9" s="1"/>
</calcChain>
</file>

<file path=xl/sharedStrings.xml><?xml version="1.0" encoding="utf-8"?>
<sst xmlns="http://schemas.openxmlformats.org/spreadsheetml/2006/main" count="186" uniqueCount="94">
  <si>
    <t>Input boxes in tan</t>
  </si>
  <si>
    <t>Output boxes in yellow</t>
  </si>
  <si>
    <t>Given data in blue</t>
  </si>
  <si>
    <t>Calculations in red</t>
  </si>
  <si>
    <t>Answers in green</t>
  </si>
  <si>
    <t>Question 1</t>
  </si>
  <si>
    <t>Input area:</t>
  </si>
  <si>
    <t>b.</t>
  </si>
  <si>
    <t>c.</t>
  </si>
  <si>
    <t>Output area:</t>
  </si>
  <si>
    <t>a.</t>
  </si>
  <si>
    <t>Problems 1-10</t>
  </si>
  <si>
    <t>Question 2</t>
  </si>
  <si>
    <t>GNP</t>
  </si>
  <si>
    <t>Inflation</t>
  </si>
  <si>
    <t>Interest rates</t>
  </si>
  <si>
    <t>Beta of
Factor</t>
  </si>
  <si>
    <t xml:space="preserve">
Factor</t>
  </si>
  <si>
    <t>Expected
Value</t>
  </si>
  <si>
    <t>Actual
Value</t>
  </si>
  <si>
    <t>Stock return from news</t>
  </si>
  <si>
    <t>E(R) of stock</t>
  </si>
  <si>
    <t>Systematic risk</t>
  </si>
  <si>
    <t>Total return</t>
  </si>
  <si>
    <t>Revised expected return</t>
  </si>
  <si>
    <t>Question 3</t>
  </si>
  <si>
    <t>Growth in GNP</t>
  </si>
  <si>
    <t>Stock return</t>
  </si>
  <si>
    <t>Previous market share</t>
  </si>
  <si>
    <t>New market share</t>
  </si>
  <si>
    <t>Stock increase per</t>
  </si>
  <si>
    <t xml:space="preserve">  1% market share</t>
  </si>
  <si>
    <t>Unsystematic risk</t>
  </si>
  <si>
    <t>First market</t>
  </si>
  <si>
    <t>Second market</t>
  </si>
  <si>
    <t>Standard
deviation</t>
  </si>
  <si>
    <t xml:space="preserve">
Intercept</t>
  </si>
  <si>
    <r>
      <t xml:space="preserve">
Factor </t>
    </r>
    <r>
      <rPr>
        <b/>
        <sz val="12"/>
        <rFont val="Symbol"/>
        <family val="1"/>
        <charset val="2"/>
      </rPr>
      <t>b</t>
    </r>
  </si>
  <si>
    <t>Correlation in 1st market</t>
  </si>
  <si>
    <t>Correlation in 2nd market</t>
  </si>
  <si>
    <t>Question 8</t>
  </si>
  <si>
    <r>
      <t>Surprise (</t>
    </r>
    <r>
      <rPr>
        <sz val="12"/>
        <rFont val="Symbol"/>
        <family val="1"/>
        <charset val="2"/>
      </rPr>
      <t>e</t>
    </r>
    <r>
      <rPr>
        <sz val="12"/>
        <rFont val="Arial"/>
        <family val="2"/>
      </rPr>
      <t>)</t>
    </r>
  </si>
  <si>
    <t>Question 9</t>
  </si>
  <si>
    <t>Asset</t>
  </si>
  <si>
    <t>b</t>
  </si>
  <si>
    <t>E(R)</t>
  </si>
  <si>
    <r>
      <t>Var(</t>
    </r>
    <r>
      <rPr>
        <b/>
        <sz val="12"/>
        <rFont val="Symbol"/>
        <family val="1"/>
        <charset val="2"/>
      </rPr>
      <t>e</t>
    </r>
    <r>
      <rPr>
        <b/>
        <sz val="12"/>
        <rFont val="Arial"/>
        <family val="2"/>
      </rPr>
      <t>)</t>
    </r>
  </si>
  <si>
    <t>Market</t>
  </si>
  <si>
    <t>Risk-free rate</t>
  </si>
  <si>
    <t>Expected return on market</t>
  </si>
  <si>
    <t>Standard deviation</t>
  </si>
  <si>
    <t>Variance</t>
  </si>
  <si>
    <t>Asset A</t>
  </si>
  <si>
    <t>Asset B</t>
  </si>
  <si>
    <t>Asset C</t>
  </si>
  <si>
    <t>Question 10</t>
  </si>
  <si>
    <t>Portfolio A</t>
  </si>
  <si>
    <t>Portfolio B</t>
  </si>
  <si>
    <r>
      <t xml:space="preserve">Beta for </t>
    </r>
    <r>
      <rPr>
        <b/>
        <i/>
        <sz val="12"/>
        <rFont val="Arial"/>
        <family val="2"/>
      </rPr>
      <t>F</t>
    </r>
    <r>
      <rPr>
        <b/>
        <vertAlign val="subscript"/>
        <sz val="12"/>
        <rFont val="Arial"/>
        <family val="2"/>
      </rPr>
      <t>1</t>
    </r>
  </si>
  <si>
    <r>
      <t xml:space="preserve">Beta for </t>
    </r>
    <r>
      <rPr>
        <b/>
        <i/>
        <sz val="12"/>
        <rFont val="Arial"/>
        <family val="2"/>
      </rPr>
      <t>F</t>
    </r>
    <r>
      <rPr>
        <b/>
        <vertAlign val="subscript"/>
        <sz val="12"/>
        <rFont val="Arial"/>
        <family val="2"/>
      </rPr>
      <t>2</t>
    </r>
  </si>
  <si>
    <t>Factor 1 risk premium</t>
  </si>
  <si>
    <t>Factor 2 risk premium</t>
  </si>
  <si>
    <t>Question 5</t>
  </si>
  <si>
    <t>Risk-free</t>
  </si>
  <si>
    <t>Sum</t>
  </si>
  <si>
    <r>
      <t>NOTE: Excel solution assumes the betas for F</t>
    </r>
    <r>
      <rPr>
        <i/>
        <vertAlign val="subscript"/>
        <sz val="12"/>
        <color indexed="8"/>
        <rFont val="Arial"/>
        <family val="2"/>
      </rPr>
      <t>2</t>
    </r>
    <r>
      <rPr>
        <i/>
        <sz val="12"/>
        <color indexed="8"/>
        <rFont val="Arial"/>
        <family val="2"/>
      </rPr>
      <t xml:space="preserve"> for each portfolio are equal.</t>
    </r>
  </si>
  <si>
    <t>Question 4</t>
  </si>
  <si>
    <t>Stock A</t>
  </si>
  <si>
    <t>Stock B</t>
  </si>
  <si>
    <t>Stock C</t>
  </si>
  <si>
    <r>
      <t xml:space="preserve">Beta for </t>
    </r>
    <r>
      <rPr>
        <b/>
        <i/>
        <sz val="12"/>
        <rFont val="Arial"/>
        <family val="2"/>
      </rPr>
      <t>F</t>
    </r>
    <r>
      <rPr>
        <b/>
        <i/>
        <vertAlign val="subscript"/>
        <sz val="12"/>
        <rFont val="Arial"/>
        <family val="2"/>
      </rPr>
      <t>2</t>
    </r>
  </si>
  <si>
    <r>
      <t xml:space="preserve">Beta for </t>
    </r>
    <r>
      <rPr>
        <b/>
        <i/>
        <sz val="12"/>
        <rFont val="Arial"/>
        <family val="2"/>
      </rPr>
      <t>F</t>
    </r>
    <r>
      <rPr>
        <b/>
        <vertAlign val="subscript"/>
        <sz val="12"/>
        <rFont val="Arial"/>
        <family val="2"/>
      </rPr>
      <t>3</t>
    </r>
  </si>
  <si>
    <t>Weight</t>
  </si>
  <si>
    <t>Portfolio betas</t>
  </si>
  <si>
    <t>Risk premium</t>
  </si>
  <si>
    <t>Security</t>
  </si>
  <si>
    <r>
      <t>b</t>
    </r>
    <r>
      <rPr>
        <b/>
        <vertAlign val="subscript"/>
        <sz val="12"/>
        <rFont val="Symbol"/>
        <family val="1"/>
        <charset val="2"/>
      </rPr>
      <t>1</t>
    </r>
  </si>
  <si>
    <r>
      <t>b</t>
    </r>
    <r>
      <rPr>
        <b/>
        <vertAlign val="subscript"/>
        <sz val="12"/>
        <rFont val="Symbol"/>
        <family val="1"/>
        <charset val="2"/>
      </rPr>
      <t>2</t>
    </r>
  </si>
  <si>
    <r>
      <t>Weight of X</t>
    </r>
    <r>
      <rPr>
        <vertAlign val="subscript"/>
        <sz val="12"/>
        <rFont val="Arial"/>
        <family val="2"/>
      </rPr>
      <t>1</t>
    </r>
  </si>
  <si>
    <r>
      <t>Weight of X</t>
    </r>
    <r>
      <rPr>
        <vertAlign val="subscript"/>
        <sz val="12"/>
        <color indexed="8"/>
        <rFont val="Arial"/>
        <family val="2"/>
      </rPr>
      <t>2</t>
    </r>
  </si>
  <si>
    <t>Expected return</t>
  </si>
  <si>
    <r>
      <t>b</t>
    </r>
    <r>
      <rPr>
        <vertAlign val="subscript"/>
        <sz val="12"/>
        <rFont val="Arial"/>
        <family val="2"/>
      </rPr>
      <t>P1</t>
    </r>
  </si>
  <si>
    <r>
      <t>Weight of X</t>
    </r>
    <r>
      <rPr>
        <vertAlign val="subscript"/>
        <sz val="12"/>
        <rFont val="Arial"/>
        <family val="2"/>
      </rPr>
      <t>3</t>
    </r>
  </si>
  <si>
    <r>
      <t>Weight of X</t>
    </r>
    <r>
      <rPr>
        <vertAlign val="subscript"/>
        <sz val="12"/>
        <color indexed="8"/>
        <rFont val="Arial"/>
        <family val="2"/>
      </rPr>
      <t>4</t>
    </r>
  </si>
  <si>
    <r>
      <t>b</t>
    </r>
    <r>
      <rPr>
        <vertAlign val="subscript"/>
        <sz val="12"/>
        <rFont val="Arial"/>
        <family val="2"/>
      </rPr>
      <t>P2</t>
    </r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</si>
  <si>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</si>
  <si>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</si>
  <si>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</si>
  <si>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</si>
  <si>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>Chapter 12</t>
  </si>
  <si>
    <t>Portfolio</t>
  </si>
  <si>
    <t>New market return</t>
  </si>
  <si>
    <t xml:space="preserve">Beta </t>
  </si>
  <si>
    <t>Question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</si>
</sst>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0.0000"/>
    <numFmt numFmtId="165" formatCode="_(* #,##0.00000_);_(* \(#,##0.00000\);_(* &quot;-&quot;?????_);_(@_)"/>
    <numFmt numFmtId="166" formatCode="_(* #,##0.000000_);_(* \(#,##0.000000\);_(* &quot;-&quot;?????_);_(@_)"/>
    <numFmt numFmtId="167" formatCode="_(* #,##0.0000_);_(* \(#,##0.0000\);_(* &quot;-&quot;?????_);_(@_)"/>
    <numFmt numFmtId="168" formatCode="#,##0.0000000_);\(#,##0.0000000\)"/>
    <numFmt numFmtId="169" formatCode="0.000"/>
    <numFmt numFmtId="170" formatCode="0.0%"/>
    <numFmt numFmtId="171" formatCode="#,##0.000_);\(#,##0.000\)"/>
  </numFmts>
  <fonts count="3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color indexed="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indexed="48"/>
      <name val="Arial"/>
      <family val="2"/>
    </font>
    <font>
      <sz val="12"/>
      <color indexed="12"/>
      <name val="Arial"/>
      <family val="2"/>
    </font>
    <font>
      <i/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b/>
      <sz val="12"/>
      <name val="Symbol"/>
      <family val="1"/>
      <charset val="2"/>
    </font>
    <font>
      <sz val="12"/>
      <name val="Symbol"/>
      <family val="1"/>
      <charset val="2"/>
    </font>
    <font>
      <b/>
      <i/>
      <sz val="12"/>
      <name val="Arial"/>
      <family val="2"/>
    </font>
    <font>
      <b/>
      <vertAlign val="subscript"/>
      <sz val="12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i/>
      <vertAlign val="subscript"/>
      <sz val="12"/>
      <color indexed="8"/>
      <name val="Arial"/>
      <family val="2"/>
    </font>
    <font>
      <b/>
      <i/>
      <vertAlign val="subscript"/>
      <sz val="12"/>
      <name val="Arial"/>
      <family val="2"/>
    </font>
    <font>
      <b/>
      <vertAlign val="subscript"/>
      <sz val="12"/>
      <name val="Symbol"/>
      <family val="1"/>
      <charset val="2"/>
    </font>
    <font>
      <vertAlign val="subscript"/>
      <sz val="12"/>
      <name val="Arial"/>
      <family val="2"/>
    </font>
    <font>
      <vertAlign val="subscript"/>
      <sz val="12"/>
      <color indexed="8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  <font>
      <i/>
      <sz val="12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0" fillId="2" borderId="0" xfId="0" applyFill="1"/>
    <xf numFmtId="2" fontId="3" fillId="2" borderId="0" xfId="0" applyNumberFormat="1" applyFont="1" applyFill="1" applyBorder="1" applyAlignment="1"/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0" fillId="2" borderId="0" xfId="0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3" borderId="1" xfId="0" applyFont="1" applyFill="1" applyBorder="1"/>
    <xf numFmtId="0" fontId="15" fillId="3" borderId="2" xfId="0" applyFont="1" applyFill="1" applyBorder="1"/>
    <xf numFmtId="0" fontId="15" fillId="3" borderId="3" xfId="0" applyFont="1" applyFill="1" applyBorder="1"/>
    <xf numFmtId="0" fontId="15" fillId="3" borderId="4" xfId="0" applyFont="1" applyFill="1" applyBorder="1"/>
    <xf numFmtId="0" fontId="6" fillId="3" borderId="0" xfId="0" applyFont="1" applyFill="1" applyBorder="1"/>
    <xf numFmtId="42" fontId="16" fillId="3" borderId="0" xfId="0" applyNumberFormat="1" applyFont="1" applyFill="1" applyBorder="1"/>
    <xf numFmtId="0" fontId="15" fillId="3" borderId="5" xfId="0" applyFont="1" applyFill="1" applyBorder="1"/>
    <xf numFmtId="9" fontId="16" fillId="3" borderId="0" xfId="0" applyNumberFormat="1" applyFont="1" applyFill="1" applyBorder="1"/>
    <xf numFmtId="0" fontId="15" fillId="3" borderId="6" xfId="0" applyFont="1" applyFill="1" applyBorder="1"/>
    <xf numFmtId="0" fontId="15" fillId="3" borderId="7" xfId="0" applyFont="1" applyFill="1" applyBorder="1"/>
    <xf numFmtId="0" fontId="15" fillId="3" borderId="8" xfId="0" applyFont="1" applyFill="1" applyBorder="1"/>
    <xf numFmtId="0" fontId="6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0" borderId="0" xfId="0" applyFont="1" applyFill="1" applyBorder="1"/>
    <xf numFmtId="0" fontId="17" fillId="4" borderId="4" xfId="0" applyFont="1" applyFill="1" applyBorder="1"/>
    <xf numFmtId="0" fontId="6" fillId="4" borderId="0" xfId="0" applyFont="1" applyFill="1" applyBorder="1"/>
    <xf numFmtId="42" fontId="18" fillId="4" borderId="0" xfId="0" applyNumberFormat="1" applyFont="1" applyFill="1" applyBorder="1"/>
    <xf numFmtId="0" fontId="2" fillId="4" borderId="5" xfId="0" applyFont="1" applyFill="1" applyBorder="1"/>
    <xf numFmtId="41" fontId="18" fillId="4" borderId="0" xfId="0" applyNumberFormat="1" applyFont="1" applyFill="1" applyBorder="1"/>
    <xf numFmtId="0" fontId="6" fillId="4" borderId="6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0" fillId="0" borderId="0" xfId="0" applyFill="1" applyBorder="1"/>
    <xf numFmtId="0" fontId="2" fillId="0" borderId="0" xfId="0" applyFont="1"/>
    <xf numFmtId="0" fontId="13" fillId="3" borderId="0" xfId="0" applyFont="1" applyFill="1" applyBorder="1" applyAlignment="1">
      <alignment vertical="top" wrapText="1"/>
    </xf>
    <xf numFmtId="0" fontId="19" fillId="3" borderId="9" xfId="0" applyFont="1" applyFill="1" applyBorder="1" applyAlignment="1">
      <alignment vertical="top" wrapText="1"/>
    </xf>
    <xf numFmtId="0" fontId="19" fillId="3" borderId="9" xfId="0" applyFont="1" applyFill="1" applyBorder="1" applyAlignment="1">
      <alignment horizontal="center" vertical="top" wrapText="1"/>
    </xf>
    <xf numFmtId="6" fontId="16" fillId="3" borderId="0" xfId="0" applyNumberFormat="1" applyFont="1" applyFill="1" applyBorder="1" applyAlignment="1">
      <alignment horizontal="center" vertical="top" wrapText="1"/>
    </xf>
    <xf numFmtId="10" fontId="16" fillId="3" borderId="0" xfId="1" applyNumberFormat="1" applyFont="1" applyFill="1" applyBorder="1" applyAlignment="1">
      <alignment horizontal="center"/>
    </xf>
    <xf numFmtId="39" fontId="16" fillId="3" borderId="0" xfId="0" applyNumberFormat="1" applyFont="1" applyFill="1" applyBorder="1" applyAlignment="1">
      <alignment horizontal="center" vertical="top" wrapText="1"/>
    </xf>
    <xf numFmtId="10" fontId="16" fillId="3" borderId="0" xfId="1" applyNumberFormat="1" applyFont="1" applyFill="1" applyBorder="1" applyAlignment="1">
      <alignment horizontal="center" vertical="top" wrapText="1"/>
    </xf>
    <xf numFmtId="10" fontId="11" fillId="4" borderId="10" xfId="1" applyNumberFormat="1" applyFont="1" applyFill="1" applyBorder="1"/>
    <xf numFmtId="42" fontId="11" fillId="4" borderId="0" xfId="0" applyNumberFormat="1" applyFont="1" applyFill="1" applyBorder="1"/>
    <xf numFmtId="10" fontId="11" fillId="4" borderId="0" xfId="1" applyNumberFormat="1" applyFont="1" applyFill="1" applyBorder="1"/>
    <xf numFmtId="2" fontId="16" fillId="3" borderId="0" xfId="1" applyNumberFormat="1" applyFont="1" applyFill="1" applyBorder="1" applyAlignment="1">
      <alignment horizontal="center" vertical="top" wrapText="1"/>
    </xf>
    <xf numFmtId="0" fontId="13" fillId="3" borderId="4" xfId="0" applyFont="1" applyFill="1" applyBorder="1"/>
    <xf numFmtId="0" fontId="14" fillId="3" borderId="4" xfId="0" applyFont="1" applyFill="1" applyBorder="1"/>
    <xf numFmtId="2" fontId="16" fillId="3" borderId="0" xfId="1" applyNumberFormat="1" applyFont="1" applyFill="1" applyBorder="1" applyAlignment="1">
      <alignment horizontal="center"/>
    </xf>
    <xf numFmtId="165" fontId="11" fillId="4" borderId="10" xfId="1" applyNumberFormat="1" applyFont="1" applyFill="1" applyBorder="1"/>
    <xf numFmtId="165" fontId="11" fillId="4" borderId="10" xfId="0" applyNumberFormat="1" applyFont="1" applyFill="1" applyBorder="1"/>
    <xf numFmtId="0" fontId="20" fillId="3" borderId="9" xfId="0" applyFont="1" applyFill="1" applyBorder="1" applyAlignment="1">
      <alignment horizontal="center" vertical="top" wrapText="1"/>
    </xf>
    <xf numFmtId="164" fontId="16" fillId="3" borderId="0" xfId="1" applyNumberFormat="1" applyFont="1" applyFill="1" applyBorder="1" applyAlignment="1">
      <alignment horizontal="center" vertical="top" wrapText="1"/>
    </xf>
    <xf numFmtId="0" fontId="6" fillId="4" borderId="4" xfId="0" applyFont="1" applyFill="1" applyBorder="1"/>
    <xf numFmtId="0" fontId="2" fillId="4" borderId="0" xfId="0" applyFont="1" applyFill="1" applyBorder="1"/>
    <xf numFmtId="0" fontId="17" fillId="4" borderId="0" xfId="0" applyFont="1" applyFill="1" applyBorder="1" applyAlignment="1">
      <alignment horizontal="center"/>
    </xf>
    <xf numFmtId="166" fontId="11" fillId="4" borderId="10" xfId="1" applyNumberFormat="1" applyFont="1" applyFill="1" applyBorder="1"/>
    <xf numFmtId="9" fontId="16" fillId="3" borderId="0" xfId="1" applyFont="1" applyFill="1" applyBorder="1" applyAlignment="1">
      <alignment horizontal="center" vertical="top" wrapText="1"/>
    </xf>
    <xf numFmtId="0" fontId="18" fillId="4" borderId="0" xfId="0" applyFont="1" applyFill="1" applyBorder="1"/>
    <xf numFmtId="0" fontId="19" fillId="3" borderId="0" xfId="0" applyFont="1" applyFill="1" applyBorder="1" applyAlignment="1">
      <alignment horizontal="center" vertical="top" wrapText="1"/>
    </xf>
    <xf numFmtId="0" fontId="19" fillId="4" borderId="9" xfId="0" applyFont="1" applyFill="1" applyBorder="1" applyAlignment="1">
      <alignment horizontal="center" vertical="top" wrapText="1"/>
    </xf>
    <xf numFmtId="0" fontId="24" fillId="4" borderId="9" xfId="0" applyFont="1" applyFill="1" applyBorder="1" applyAlignment="1">
      <alignment horizontal="right" vertical="top"/>
    </xf>
    <xf numFmtId="0" fontId="25" fillId="4" borderId="0" xfId="0" applyFont="1" applyFill="1" applyBorder="1"/>
    <xf numFmtId="0" fontId="17" fillId="4" borderId="0" xfId="0" applyFont="1" applyFill="1" applyBorder="1"/>
    <xf numFmtId="2" fontId="16" fillId="3" borderId="0" xfId="0" applyNumberFormat="1" applyFont="1" applyFill="1" applyBorder="1" applyAlignment="1">
      <alignment horizontal="center" vertical="top" wrapText="1"/>
    </xf>
    <xf numFmtId="2" fontId="11" fillId="4" borderId="10" xfId="1" applyNumberFormat="1" applyFont="1" applyFill="1" applyBorder="1"/>
    <xf numFmtId="2" fontId="11" fillId="4" borderId="10" xfId="1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 vertical="top" wrapText="1"/>
    </xf>
    <xf numFmtId="2" fontId="18" fillId="4" borderId="0" xfId="0" applyNumberFormat="1" applyFont="1" applyFill="1" applyBorder="1" applyAlignment="1">
      <alignment horizontal="center"/>
    </xf>
    <xf numFmtId="2" fontId="11" fillId="4" borderId="10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0" fontId="11" fillId="4" borderId="10" xfId="1" applyNumberFormat="1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2" fontId="16" fillId="3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left" vertical="top" wrapText="1"/>
    </xf>
    <xf numFmtId="167" fontId="11" fillId="4" borderId="10" xfId="1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/>
    </xf>
    <xf numFmtId="0" fontId="31" fillId="2" borderId="0" xfId="0" applyFont="1" applyFill="1" applyBorder="1"/>
    <xf numFmtId="168" fontId="16" fillId="3" borderId="0" xfId="0" applyNumberFormat="1" applyFont="1" applyFill="1" applyBorder="1" applyAlignment="1">
      <alignment horizontal="center" vertical="top" wrapText="1"/>
    </xf>
    <xf numFmtId="9" fontId="32" fillId="3" borderId="0" xfId="1" applyFont="1" applyFill="1" applyBorder="1" applyAlignment="1">
      <alignment horizontal="center" vertical="top" wrapText="1"/>
    </xf>
    <xf numFmtId="169" fontId="18" fillId="4" borderId="0" xfId="0" applyNumberFormat="1" applyFont="1" applyFill="1" applyBorder="1"/>
    <xf numFmtId="0" fontId="1" fillId="0" borderId="0" xfId="2"/>
    <xf numFmtId="0" fontId="14" fillId="0" borderId="0" xfId="2" applyFont="1"/>
    <xf numFmtId="0" fontId="2" fillId="0" borderId="0" xfId="2" applyFont="1"/>
    <xf numFmtId="0" fontId="1" fillId="0" borderId="0" xfId="2" applyFill="1" applyBorder="1"/>
    <xf numFmtId="0" fontId="14" fillId="0" borderId="0" xfId="2" applyFont="1" applyFill="1" applyBorder="1"/>
    <xf numFmtId="0" fontId="2" fillId="0" borderId="0" xfId="2" applyFont="1" applyFill="1" applyBorder="1"/>
    <xf numFmtId="0" fontId="2" fillId="4" borderId="8" xfId="2" applyFont="1" applyFill="1" applyBorder="1"/>
    <xf numFmtId="0" fontId="2" fillId="4" borderId="7" xfId="2" applyFont="1" applyFill="1" applyBorder="1"/>
    <xf numFmtId="0" fontId="17" fillId="4" borderId="6" xfId="2" applyFont="1" applyFill="1" applyBorder="1"/>
    <xf numFmtId="0" fontId="2" fillId="4" borderId="5" xfId="2" applyFont="1" applyFill="1" applyBorder="1"/>
    <xf numFmtId="169" fontId="18" fillId="4" borderId="0" xfId="2" applyNumberFormat="1" applyFont="1" applyFill="1" applyBorder="1"/>
    <xf numFmtId="0" fontId="18" fillId="4" borderId="0" xfId="2" applyFont="1" applyFill="1" applyBorder="1"/>
    <xf numFmtId="10" fontId="33" fillId="4" borderId="10" xfId="1" applyNumberFormat="1" applyFont="1" applyFill="1" applyBorder="1" applyAlignment="1">
      <alignment horizontal="right"/>
    </xf>
    <xf numFmtId="0" fontId="6" fillId="4" borderId="0" xfId="2" applyFont="1" applyFill="1" applyBorder="1"/>
    <xf numFmtId="0" fontId="17" fillId="4" borderId="4" xfId="2" applyFont="1" applyFill="1" applyBorder="1"/>
    <xf numFmtId="0" fontId="19" fillId="4" borderId="0" xfId="2" applyFont="1" applyFill="1" applyBorder="1" applyAlignment="1">
      <alignment horizontal="center" vertical="top" wrapText="1"/>
    </xf>
    <xf numFmtId="10" fontId="33" fillId="4" borderId="10" xfId="1" applyNumberFormat="1" applyFont="1" applyFill="1" applyBorder="1" applyAlignment="1">
      <alignment horizontal="right" vertical="top" wrapText="1"/>
    </xf>
    <xf numFmtId="0" fontId="2" fillId="4" borderId="3" xfId="2" applyFont="1" applyFill="1" applyBorder="1"/>
    <xf numFmtId="0" fontId="2" fillId="4" borderId="2" xfId="2" applyFont="1" applyFill="1" applyBorder="1"/>
    <xf numFmtId="0" fontId="17" fillId="4" borderId="1" xfId="2" applyFont="1" applyFill="1" applyBorder="1"/>
    <xf numFmtId="0" fontId="15" fillId="3" borderId="8" xfId="2" applyFont="1" applyFill="1" applyBorder="1"/>
    <xf numFmtId="0" fontId="15" fillId="3" borderId="7" xfId="2" applyFont="1" applyFill="1" applyBorder="1"/>
    <xf numFmtId="0" fontId="34" fillId="3" borderId="6" xfId="2" applyFont="1" applyFill="1" applyBorder="1"/>
    <xf numFmtId="0" fontId="15" fillId="3" borderId="5" xfId="2" applyFont="1" applyFill="1" applyBorder="1"/>
    <xf numFmtId="170" fontId="16" fillId="3" borderId="0" xfId="1" applyNumberFormat="1" applyFont="1" applyFill="1" applyBorder="1" applyAlignment="1">
      <alignment horizontal="center" vertical="top" wrapText="1"/>
    </xf>
    <xf numFmtId="0" fontId="13" fillId="3" borderId="0" xfId="2" applyFont="1" applyFill="1" applyBorder="1" applyAlignment="1">
      <alignment vertical="top" wrapText="1"/>
    </xf>
    <xf numFmtId="0" fontId="34" fillId="3" borderId="4" xfId="2" applyFont="1" applyFill="1" applyBorder="1"/>
    <xf numFmtId="39" fontId="16" fillId="3" borderId="0" xfId="2" applyNumberFormat="1" applyFont="1" applyFill="1" applyBorder="1" applyAlignment="1">
      <alignment horizontal="center" vertical="top" wrapText="1"/>
    </xf>
    <xf numFmtId="10" fontId="32" fillId="3" borderId="0" xfId="1" applyNumberFormat="1" applyFont="1" applyFill="1" applyBorder="1" applyAlignment="1">
      <alignment horizontal="center" vertical="top" wrapText="1"/>
    </xf>
    <xf numFmtId="0" fontId="19" fillId="3" borderId="9" xfId="2" applyFont="1" applyFill="1" applyBorder="1" applyAlignment="1">
      <alignment horizontal="center" vertical="top" wrapText="1"/>
    </xf>
    <xf numFmtId="0" fontId="19" fillId="3" borderId="9" xfId="2" applyFont="1" applyFill="1" applyBorder="1" applyAlignment="1">
      <alignment vertical="top" wrapText="1"/>
    </xf>
    <xf numFmtId="0" fontId="15" fillId="3" borderId="3" xfId="2" applyFont="1" applyFill="1" applyBorder="1"/>
    <xf numFmtId="0" fontId="15" fillId="3" borderId="2" xfId="2" applyFont="1" applyFill="1" applyBorder="1"/>
    <xf numFmtId="0" fontId="34" fillId="3" borderId="1" xfId="2" applyFont="1" applyFill="1" applyBorder="1"/>
    <xf numFmtId="0" fontId="13" fillId="0" borderId="0" xfId="2" applyFont="1"/>
    <xf numFmtId="0" fontId="12" fillId="0" borderId="0" xfId="2" applyFont="1"/>
    <xf numFmtId="0" fontId="14" fillId="3" borderId="4" xfId="2" applyFont="1" applyFill="1" applyBorder="1"/>
    <xf numFmtId="171" fontId="16" fillId="3" borderId="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/>
  </sheetViews>
  <sheetFormatPr defaultRowHeight="12.75" x14ac:dyDescent="0.2"/>
  <cols>
    <col min="1" max="3" width="9.140625" style="3"/>
    <col min="4" max="4" width="42.5703125" style="3" customWidth="1"/>
    <col min="5" max="16384" width="9.140625" style="3"/>
  </cols>
  <sheetData>
    <row r="1" spans="1:2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59.25" x14ac:dyDescent="0.75">
      <c r="A12" s="1"/>
      <c r="B12" s="1"/>
      <c r="C12" s="1"/>
      <c r="D12" s="4" t="s">
        <v>89</v>
      </c>
      <c r="E12" s="1"/>
      <c r="F12" s="5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3.25" x14ac:dyDescent="0.35">
      <c r="A14" s="1"/>
      <c r="B14" s="1"/>
      <c r="C14" s="1"/>
      <c r="D14" s="6" t="s">
        <v>11</v>
      </c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" x14ac:dyDescent="0.2">
      <c r="A17" s="1"/>
      <c r="B17" s="1"/>
      <c r="C17" s="1"/>
      <c r="D17" s="7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x14ac:dyDescent="0.25">
      <c r="A18" s="1"/>
      <c r="B18" s="1"/>
      <c r="C18" s="1"/>
      <c r="D18" s="8" t="s">
        <v>0</v>
      </c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x14ac:dyDescent="0.25">
      <c r="A19" s="1"/>
      <c r="B19" s="1"/>
      <c r="C19" s="1"/>
      <c r="D19" s="9" t="s">
        <v>1</v>
      </c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x14ac:dyDescent="0.25">
      <c r="A20" s="1"/>
      <c r="B20" s="1"/>
      <c r="C20" s="1"/>
      <c r="D20" s="10" t="s">
        <v>2</v>
      </c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x14ac:dyDescent="0.25">
      <c r="A21" s="1"/>
      <c r="B21" s="1"/>
      <c r="C21" s="1"/>
      <c r="D21" s="11" t="s">
        <v>3</v>
      </c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x14ac:dyDescent="0.25">
      <c r="A22" s="1"/>
      <c r="B22" s="1"/>
      <c r="C22" s="1"/>
      <c r="D22" s="12" t="s">
        <v>4</v>
      </c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" x14ac:dyDescent="0.2">
      <c r="A23" s="1"/>
      <c r="B23" s="1"/>
      <c r="C23" s="1"/>
      <c r="D23" s="7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">
      <c r="A24" s="1"/>
      <c r="B24" s="1"/>
      <c r="C24" s="1"/>
      <c r="D24" s="86" t="s">
        <v>85</v>
      </c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1"/>
      <c r="B25" s="1"/>
      <c r="C25" s="1"/>
      <c r="D25" s="86" t="s">
        <v>86</v>
      </c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1"/>
      <c r="B26" s="1"/>
      <c r="C26" s="1"/>
      <c r="D26" s="86" t="s">
        <v>87</v>
      </c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">
      <c r="A27" s="1"/>
      <c r="B27" s="1"/>
      <c r="C27" s="1"/>
      <c r="D27" s="86" t="s">
        <v>88</v>
      </c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29" x14ac:dyDescent="0.2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29" x14ac:dyDescent="0.2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29" x14ac:dyDescent="0.2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29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29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29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29" x14ac:dyDescent="0.2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1:12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1:12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1:12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1:12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1:12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1:12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1:12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1:12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1:12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1:12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1:12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1:12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1:12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4" width="17.7109375" customWidth="1"/>
    <col min="5" max="5" width="19.85546875" customWidth="1"/>
    <col min="6" max="6" width="17.7109375" customWidth="1"/>
    <col min="7" max="7" width="3.140625" customWidth="1"/>
    <col min="10" max="10" width="3.140625" customWidth="1"/>
  </cols>
  <sheetData>
    <row r="1" spans="2:10" ht="18" customHeight="1" x14ac:dyDescent="0.25">
      <c r="C1" s="14" t="s">
        <v>89</v>
      </c>
      <c r="D1" s="14"/>
      <c r="E1" s="14"/>
    </row>
    <row r="2" spans="2:10" ht="15.75" customHeight="1" x14ac:dyDescent="0.2">
      <c r="C2" s="15" t="s">
        <v>55</v>
      </c>
      <c r="D2" s="15"/>
      <c r="E2" s="15"/>
    </row>
    <row r="3" spans="2:10" ht="15.75" customHeight="1" x14ac:dyDescent="0.2"/>
    <row r="4" spans="2:10" ht="15.75" customHeight="1" x14ac:dyDescent="0.2">
      <c r="C4" s="16" t="s">
        <v>6</v>
      </c>
      <c r="D4" s="16"/>
      <c r="E4" s="16"/>
    </row>
    <row r="5" spans="2:10" ht="15.75" customHeight="1" thickBot="1" x14ac:dyDescent="0.25"/>
    <row r="6" spans="2:10" ht="15.75" customHeight="1" x14ac:dyDescent="0.2">
      <c r="B6" s="17"/>
      <c r="C6" s="18"/>
      <c r="D6" s="18"/>
      <c r="E6" s="18"/>
      <c r="F6" s="18"/>
      <c r="G6" s="19"/>
    </row>
    <row r="7" spans="2:10" ht="17.25" x14ac:dyDescent="0.2">
      <c r="B7" s="20"/>
      <c r="C7" s="44" t="s">
        <v>75</v>
      </c>
      <c r="D7" s="58" t="s">
        <v>76</v>
      </c>
      <c r="E7" s="58" t="s">
        <v>77</v>
      </c>
      <c r="F7" s="44" t="s">
        <v>45</v>
      </c>
      <c r="G7" s="23"/>
    </row>
    <row r="8" spans="2:10" ht="15.75" customHeight="1" x14ac:dyDescent="0.2">
      <c r="B8" s="53"/>
      <c r="C8" s="84">
        <v>1</v>
      </c>
      <c r="D8" s="47">
        <v>1</v>
      </c>
      <c r="E8" s="52">
        <v>1.5</v>
      </c>
      <c r="F8" s="64">
        <v>0.2</v>
      </c>
      <c r="G8" s="23"/>
    </row>
    <row r="9" spans="2:10" ht="15.75" customHeight="1" x14ac:dyDescent="0.2">
      <c r="B9" s="53"/>
      <c r="C9" s="84">
        <v>2</v>
      </c>
      <c r="D9" s="47">
        <v>0.5</v>
      </c>
      <c r="E9" s="52">
        <v>2</v>
      </c>
      <c r="F9" s="64">
        <v>0.2</v>
      </c>
      <c r="G9" s="23"/>
    </row>
    <row r="10" spans="2:10" ht="15.75" customHeight="1" x14ac:dyDescent="0.2">
      <c r="B10" s="53"/>
      <c r="C10" s="84">
        <v>3</v>
      </c>
      <c r="D10" s="47">
        <v>1</v>
      </c>
      <c r="E10" s="52">
        <v>0.5</v>
      </c>
      <c r="F10" s="64">
        <v>0.1</v>
      </c>
      <c r="G10" s="23"/>
    </row>
    <row r="11" spans="2:10" ht="15.75" customHeight="1" x14ac:dyDescent="0.2">
      <c r="B11" s="53"/>
      <c r="C11" s="85">
        <v>4</v>
      </c>
      <c r="D11" s="79">
        <v>1.5</v>
      </c>
      <c r="E11" s="80">
        <v>0.75</v>
      </c>
      <c r="F11" s="64">
        <v>0.1</v>
      </c>
      <c r="G11" s="23"/>
    </row>
    <row r="12" spans="2:10" ht="15.75" customHeight="1" thickBot="1" x14ac:dyDescent="0.25">
      <c r="B12" s="25"/>
      <c r="C12" s="26"/>
      <c r="D12" s="26"/>
      <c r="E12" s="26"/>
      <c r="F12" s="26"/>
      <c r="G12" s="27"/>
    </row>
    <row r="13" spans="2:10" ht="15.75" customHeight="1" x14ac:dyDescent="0.2"/>
    <row r="14" spans="2:10" ht="15.75" customHeight="1" x14ac:dyDescent="0.2">
      <c r="C14" s="16" t="s">
        <v>9</v>
      </c>
      <c r="D14" s="16"/>
      <c r="E14" s="16"/>
    </row>
    <row r="15" spans="2:10" ht="15.75" customHeight="1" thickBot="1" x14ac:dyDescent="0.25"/>
    <row r="16" spans="2:10" ht="15.75" customHeight="1" x14ac:dyDescent="0.2">
      <c r="B16" s="28"/>
      <c r="C16" s="29"/>
      <c r="D16" s="29"/>
      <c r="E16" s="29"/>
      <c r="F16" s="29"/>
      <c r="G16" s="30"/>
      <c r="H16" s="31"/>
      <c r="I16" s="31"/>
      <c r="J16" s="31"/>
    </row>
    <row r="17" spans="2:10" ht="15.75" customHeight="1" x14ac:dyDescent="0.2">
      <c r="B17" s="60"/>
      <c r="C17" s="61"/>
      <c r="D17" s="62"/>
      <c r="E17" s="62"/>
      <c r="F17" s="61"/>
      <c r="G17" s="35"/>
      <c r="H17" s="31"/>
      <c r="I17" s="31"/>
      <c r="J17" s="31"/>
    </row>
    <row r="18" spans="2:10" ht="19.5" x14ac:dyDescent="0.25">
      <c r="B18" s="32" t="s">
        <v>10</v>
      </c>
      <c r="C18" s="81" t="s">
        <v>78</v>
      </c>
      <c r="D18" s="82">
        <f>-D9/(D8-D9)</f>
        <v>-1</v>
      </c>
      <c r="E18" s="51"/>
      <c r="F18" s="34"/>
      <c r="G18" s="35"/>
      <c r="H18" s="31"/>
      <c r="I18" s="31"/>
      <c r="J18" s="31"/>
    </row>
    <row r="19" spans="2:10" ht="19.5" x14ac:dyDescent="0.35">
      <c r="B19" s="32"/>
      <c r="C19" s="33" t="s">
        <v>79</v>
      </c>
      <c r="D19" s="82">
        <f>1-D18</f>
        <v>2</v>
      </c>
      <c r="E19" s="51"/>
      <c r="F19" s="34"/>
      <c r="G19" s="35"/>
      <c r="H19" s="31"/>
      <c r="I19" s="31"/>
      <c r="J19" s="31"/>
    </row>
    <row r="20" spans="2:10" ht="15.75" customHeight="1" x14ac:dyDescent="0.25">
      <c r="B20" s="32"/>
      <c r="C20" s="33" t="s">
        <v>80</v>
      </c>
      <c r="D20" s="49">
        <f>(D18*F8)+(D19*F9)</f>
        <v>0.2</v>
      </c>
      <c r="E20" s="51"/>
      <c r="F20" s="34"/>
      <c r="G20" s="35"/>
      <c r="H20" s="31"/>
      <c r="I20" s="31"/>
      <c r="J20" s="31"/>
    </row>
    <row r="21" spans="2:10" ht="19.5" x14ac:dyDescent="0.25">
      <c r="B21" s="32"/>
      <c r="C21" s="83" t="s">
        <v>81</v>
      </c>
      <c r="D21" s="72">
        <f>(D18*D8)+(D19*D9)</f>
        <v>0</v>
      </c>
      <c r="E21" s="51"/>
      <c r="F21" s="34"/>
      <c r="G21" s="35"/>
      <c r="H21" s="31"/>
      <c r="I21" s="31"/>
      <c r="J21" s="31"/>
    </row>
    <row r="22" spans="2:10" ht="15.75" customHeight="1" x14ac:dyDescent="0.25">
      <c r="B22" s="32"/>
      <c r="C22" s="33"/>
      <c r="D22" s="51"/>
      <c r="E22" s="33"/>
      <c r="F22" s="34"/>
      <c r="G22" s="35"/>
      <c r="H22" s="31"/>
      <c r="I22" s="31"/>
      <c r="J22" s="31"/>
    </row>
    <row r="23" spans="2:10" ht="19.5" x14ac:dyDescent="0.2">
      <c r="B23" s="32" t="s">
        <v>7</v>
      </c>
      <c r="C23" s="81" t="s">
        <v>82</v>
      </c>
      <c r="D23" s="82">
        <f>-D11/(D10-D11)</f>
        <v>3</v>
      </c>
      <c r="E23" s="33"/>
      <c r="F23" s="34"/>
      <c r="G23" s="35"/>
      <c r="H23" s="31"/>
      <c r="I23" s="31"/>
      <c r="J23" s="31"/>
    </row>
    <row r="24" spans="2:10" ht="15.75" customHeight="1" x14ac:dyDescent="0.35">
      <c r="B24" s="32"/>
      <c r="C24" s="33" t="s">
        <v>83</v>
      </c>
      <c r="D24" s="82">
        <f>1-D23</f>
        <v>-2</v>
      </c>
      <c r="E24" s="33"/>
      <c r="F24" s="34"/>
      <c r="G24" s="35"/>
      <c r="H24" s="31"/>
      <c r="I24" s="31"/>
      <c r="J24" s="31"/>
    </row>
    <row r="25" spans="2:10" ht="15.75" customHeight="1" x14ac:dyDescent="0.25">
      <c r="B25" s="32"/>
      <c r="C25" s="33" t="s">
        <v>80</v>
      </c>
      <c r="D25" s="49">
        <f>(D23*F10)+(D24*F11)</f>
        <v>0.10000000000000003</v>
      </c>
      <c r="E25" s="33"/>
      <c r="F25" s="34"/>
      <c r="G25" s="35"/>
      <c r="H25" s="31"/>
      <c r="I25" s="31"/>
      <c r="J25" s="31"/>
    </row>
    <row r="26" spans="2:10" ht="19.5" x14ac:dyDescent="0.25">
      <c r="B26" s="32"/>
      <c r="C26" s="83" t="s">
        <v>84</v>
      </c>
      <c r="D26" s="72">
        <f>(D23*E10)+(D24*E11)</f>
        <v>0</v>
      </c>
      <c r="E26" s="33"/>
      <c r="F26" s="34"/>
      <c r="G26" s="35"/>
      <c r="H26" s="31"/>
      <c r="I26" s="31"/>
      <c r="J26" s="31"/>
    </row>
    <row r="27" spans="2:10" ht="15.75" customHeight="1" thickBot="1" x14ac:dyDescent="0.25">
      <c r="B27" s="37"/>
      <c r="C27" s="38"/>
      <c r="D27" s="38"/>
      <c r="E27" s="38"/>
      <c r="F27" s="38"/>
      <c r="G27" s="39"/>
      <c r="H27" s="31"/>
      <c r="I27" s="31"/>
      <c r="J27" s="31"/>
    </row>
    <row r="28" spans="2:10" ht="15.75" customHeight="1" x14ac:dyDescent="0.2">
      <c r="B28" s="40"/>
      <c r="C28" s="40"/>
      <c r="D28" s="40"/>
      <c r="E28" s="40"/>
      <c r="F28" s="40"/>
      <c r="G28" s="40"/>
      <c r="H28" s="40"/>
      <c r="I28" s="40"/>
      <c r="J28" s="40"/>
    </row>
    <row r="29" spans="2:10" ht="15.75" customHeight="1" x14ac:dyDescent="0.2"/>
    <row r="30" spans="2:10" ht="15.75" customHeight="1" x14ac:dyDescent="0.2">
      <c r="F30" s="41"/>
    </row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6" width="17.7109375" customWidth="1"/>
    <col min="7" max="7" width="3.140625" customWidth="1"/>
    <col min="10" max="10" width="9.140625" customWidth="1"/>
  </cols>
  <sheetData>
    <row r="1" spans="2:10" ht="18" customHeight="1" x14ac:dyDescent="0.25">
      <c r="C1" s="14" t="s">
        <v>89</v>
      </c>
      <c r="D1" s="14"/>
      <c r="E1" s="14"/>
    </row>
    <row r="2" spans="2:10" ht="15.75" customHeight="1" x14ac:dyDescent="0.2">
      <c r="C2" s="15" t="s">
        <v>5</v>
      </c>
      <c r="D2" s="15"/>
      <c r="E2" s="15"/>
    </row>
    <row r="3" spans="2:10" ht="15.75" customHeight="1" x14ac:dyDescent="0.2"/>
    <row r="4" spans="2:10" ht="15.75" customHeight="1" x14ac:dyDescent="0.2">
      <c r="C4" s="16" t="s">
        <v>6</v>
      </c>
      <c r="D4" s="16"/>
      <c r="E4" s="16"/>
    </row>
    <row r="5" spans="2:10" ht="15.75" customHeight="1" thickBot="1" x14ac:dyDescent="0.25"/>
    <row r="6" spans="2:10" ht="15.75" customHeight="1" x14ac:dyDescent="0.2">
      <c r="B6" s="17"/>
      <c r="C6" s="18"/>
      <c r="D6" s="18"/>
      <c r="E6" s="18"/>
      <c r="F6" s="18"/>
      <c r="G6" s="19"/>
    </row>
    <row r="7" spans="2:10" ht="31.5" x14ac:dyDescent="0.2">
      <c r="B7" s="20"/>
      <c r="C7" s="43" t="s">
        <v>17</v>
      </c>
      <c r="D7" s="44" t="s">
        <v>16</v>
      </c>
      <c r="E7" s="44" t="s">
        <v>18</v>
      </c>
      <c r="F7" s="44" t="s">
        <v>19</v>
      </c>
      <c r="G7" s="23"/>
    </row>
    <row r="8" spans="2:10" ht="15.75" customHeight="1" x14ac:dyDescent="0.2">
      <c r="B8" s="20"/>
      <c r="C8" s="42" t="s">
        <v>13</v>
      </c>
      <c r="D8" s="127">
        <v>1.3</v>
      </c>
      <c r="E8" s="48">
        <v>3.5000000000000003E-2</v>
      </c>
      <c r="F8" s="48">
        <v>3.2000000000000001E-2</v>
      </c>
      <c r="G8" s="23"/>
    </row>
    <row r="9" spans="2:10" ht="15.75" customHeight="1" x14ac:dyDescent="0.2">
      <c r="B9" s="20"/>
      <c r="C9" s="42" t="s">
        <v>15</v>
      </c>
      <c r="D9" s="47">
        <v>-0.47</v>
      </c>
      <c r="E9" s="48">
        <v>2.9000000000000001E-2</v>
      </c>
      <c r="F9" s="48">
        <v>2.7E-2</v>
      </c>
      <c r="G9" s="23"/>
    </row>
    <row r="10" spans="2:10" ht="15.75" customHeight="1" x14ac:dyDescent="0.2">
      <c r="B10" s="20"/>
      <c r="C10" s="21"/>
      <c r="D10" s="21"/>
      <c r="E10" s="21"/>
      <c r="F10" s="22"/>
      <c r="G10" s="23"/>
    </row>
    <row r="11" spans="2:10" ht="15.75" customHeight="1" x14ac:dyDescent="0.2">
      <c r="B11" s="20"/>
      <c r="C11" s="21" t="s">
        <v>21</v>
      </c>
      <c r="D11" s="46">
        <v>0.10199999999999999</v>
      </c>
      <c r="E11" s="21"/>
      <c r="F11" s="24"/>
      <c r="G11" s="23"/>
    </row>
    <row r="12" spans="2:10" ht="15.75" customHeight="1" thickBot="1" x14ac:dyDescent="0.25">
      <c r="B12" s="25"/>
      <c r="C12" s="26"/>
      <c r="D12" s="26"/>
      <c r="E12" s="26"/>
      <c r="F12" s="26"/>
      <c r="G12" s="27"/>
    </row>
    <row r="13" spans="2:10" ht="15.75" customHeight="1" x14ac:dyDescent="0.2"/>
    <row r="14" spans="2:10" ht="15.75" customHeight="1" x14ac:dyDescent="0.2">
      <c r="C14" s="16" t="s">
        <v>9</v>
      </c>
      <c r="D14" s="16"/>
      <c r="E14" s="16"/>
    </row>
    <row r="15" spans="2:10" ht="15.75" customHeight="1" thickBot="1" x14ac:dyDescent="0.25"/>
    <row r="16" spans="2:10" ht="15.75" customHeight="1" x14ac:dyDescent="0.2">
      <c r="B16" s="28"/>
      <c r="C16" s="29"/>
      <c r="D16" s="29"/>
      <c r="E16" s="29"/>
      <c r="F16" s="29"/>
      <c r="G16" s="30"/>
      <c r="H16" s="31"/>
      <c r="I16" s="31"/>
      <c r="J16" s="31"/>
    </row>
    <row r="17" spans="2:10" ht="15.75" customHeight="1" x14ac:dyDescent="0.25">
      <c r="B17" s="32"/>
      <c r="C17" s="33" t="s">
        <v>24</v>
      </c>
      <c r="D17" s="49">
        <f>D11+(D8*(F8-E8))+(D9*(F9-E9))</f>
        <v>9.9039999999999989E-2</v>
      </c>
      <c r="E17" s="33"/>
      <c r="F17" s="34"/>
      <c r="G17" s="35"/>
      <c r="H17" s="31"/>
      <c r="I17" s="31"/>
      <c r="J17" s="31"/>
    </row>
    <row r="18" spans="2:10" ht="15.75" customHeight="1" thickBot="1" x14ac:dyDescent="0.25">
      <c r="B18" s="37"/>
      <c r="C18" s="38"/>
      <c r="D18" s="38"/>
      <c r="E18" s="38"/>
      <c r="F18" s="38"/>
      <c r="G18" s="39"/>
      <c r="H18" s="31"/>
      <c r="I18" s="31"/>
      <c r="J18" s="31"/>
    </row>
    <row r="19" spans="2:10" ht="15.75" customHeight="1" x14ac:dyDescent="0.2">
      <c r="B19" s="40"/>
      <c r="C19" s="40"/>
      <c r="D19" s="40"/>
      <c r="E19" s="40"/>
      <c r="F19" s="40"/>
      <c r="G19" s="40"/>
      <c r="H19" s="40"/>
      <c r="I19" s="40"/>
      <c r="J19" s="40"/>
    </row>
    <row r="20" spans="2:10" ht="15.75" customHeight="1" x14ac:dyDescent="0.2"/>
    <row r="21" spans="2:10" ht="15.75" customHeight="1" x14ac:dyDescent="0.2">
      <c r="F21" s="41"/>
    </row>
    <row r="22" spans="2:10" ht="15.75" customHeight="1" x14ac:dyDescent="0.2"/>
    <row r="23" spans="2:10" ht="15.75" customHeight="1" x14ac:dyDescent="0.2"/>
    <row r="24" spans="2:10" ht="15.75" customHeight="1" x14ac:dyDescent="0.2"/>
    <row r="25" spans="2:10" ht="15.75" customHeight="1" x14ac:dyDescent="0.2"/>
    <row r="26" spans="2:10" ht="15.75" customHeight="1" x14ac:dyDescent="0.2"/>
    <row r="27" spans="2:10" ht="15.75" customHeight="1" x14ac:dyDescent="0.2"/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6" width="17.7109375" customWidth="1"/>
    <col min="7" max="7" width="3.140625" customWidth="1"/>
    <col min="10" max="10" width="9.140625" customWidth="1"/>
  </cols>
  <sheetData>
    <row r="1" spans="2:7" ht="18" customHeight="1" x14ac:dyDescent="0.25">
      <c r="C1" s="14" t="s">
        <v>89</v>
      </c>
      <c r="D1" s="14"/>
      <c r="E1" s="14"/>
    </row>
    <row r="2" spans="2:7" ht="15.75" customHeight="1" x14ac:dyDescent="0.2">
      <c r="C2" s="15" t="s">
        <v>12</v>
      </c>
      <c r="D2" s="15"/>
      <c r="E2" s="15"/>
    </row>
    <row r="3" spans="2:7" ht="15.75" customHeight="1" x14ac:dyDescent="0.2"/>
    <row r="4" spans="2:7" ht="15.75" customHeight="1" x14ac:dyDescent="0.2">
      <c r="C4" s="16" t="s">
        <v>6</v>
      </c>
      <c r="D4" s="16"/>
      <c r="E4" s="16"/>
    </row>
    <row r="5" spans="2:7" ht="15.75" customHeight="1" thickBot="1" x14ac:dyDescent="0.25"/>
    <row r="6" spans="2:7" ht="15.75" customHeight="1" x14ac:dyDescent="0.2">
      <c r="B6" s="17"/>
      <c r="C6" s="18"/>
      <c r="D6" s="18"/>
      <c r="E6" s="18"/>
      <c r="F6" s="18"/>
      <c r="G6" s="19"/>
    </row>
    <row r="7" spans="2:7" ht="31.5" x14ac:dyDescent="0.2">
      <c r="B7" s="20"/>
      <c r="C7" s="43" t="s">
        <v>17</v>
      </c>
      <c r="D7" s="44" t="s">
        <v>16</v>
      </c>
      <c r="E7" s="44" t="s">
        <v>18</v>
      </c>
      <c r="F7" s="44" t="s">
        <v>19</v>
      </c>
      <c r="G7" s="23"/>
    </row>
    <row r="8" spans="2:7" ht="15.75" customHeight="1" x14ac:dyDescent="0.2">
      <c r="B8" s="20"/>
      <c r="C8" s="42" t="s">
        <v>13</v>
      </c>
      <c r="D8" s="87">
        <v>7.3399999999999995E-5</v>
      </c>
      <c r="E8" s="45">
        <v>19571</v>
      </c>
      <c r="F8" s="45">
        <v>19843</v>
      </c>
      <c r="G8" s="23"/>
    </row>
    <row r="9" spans="2:7" ht="15.75" customHeight="1" x14ac:dyDescent="0.2">
      <c r="B9" s="20"/>
      <c r="C9" s="42" t="s">
        <v>14</v>
      </c>
      <c r="D9" s="47">
        <v>-0.9</v>
      </c>
      <c r="E9" s="48">
        <v>2.5999999999999999E-2</v>
      </c>
      <c r="F9" s="48">
        <v>2.7E-2</v>
      </c>
      <c r="G9" s="23"/>
    </row>
    <row r="10" spans="2:7" ht="15.75" customHeight="1" x14ac:dyDescent="0.2">
      <c r="B10" s="20"/>
      <c r="C10" s="42" t="s">
        <v>15</v>
      </c>
      <c r="D10" s="47">
        <v>-0.32</v>
      </c>
      <c r="E10" s="48">
        <v>3.4000000000000002E-2</v>
      </c>
      <c r="F10" s="48">
        <v>3.2000000000000001E-2</v>
      </c>
      <c r="G10" s="23"/>
    </row>
    <row r="11" spans="2:7" ht="15.75" customHeight="1" x14ac:dyDescent="0.2">
      <c r="B11" s="20"/>
      <c r="C11" s="21"/>
      <c r="D11" s="21"/>
      <c r="E11" s="21"/>
      <c r="F11" s="22"/>
      <c r="G11" s="23"/>
    </row>
    <row r="12" spans="2:7" ht="15.75" customHeight="1" x14ac:dyDescent="0.2">
      <c r="B12" s="20"/>
      <c r="C12" s="21" t="s">
        <v>20</v>
      </c>
      <c r="D12" s="46">
        <v>-8.5000000000000006E-3</v>
      </c>
      <c r="E12" s="21"/>
      <c r="F12" s="24"/>
      <c r="G12" s="23"/>
    </row>
    <row r="13" spans="2:7" ht="15.75" customHeight="1" x14ac:dyDescent="0.2">
      <c r="B13" s="20"/>
      <c r="C13" s="21" t="s">
        <v>21</v>
      </c>
      <c r="D13" s="46">
        <v>0.109</v>
      </c>
      <c r="E13" s="21"/>
      <c r="F13" s="24"/>
      <c r="G13" s="23"/>
    </row>
    <row r="14" spans="2:7" ht="15.75" customHeight="1" thickBot="1" x14ac:dyDescent="0.25">
      <c r="B14" s="25"/>
      <c r="C14" s="26"/>
      <c r="D14" s="26"/>
      <c r="E14" s="26"/>
      <c r="F14" s="26"/>
      <c r="G14" s="27"/>
    </row>
    <row r="15" spans="2:7" ht="15.75" customHeight="1" x14ac:dyDescent="0.2"/>
    <row r="16" spans="2:7" ht="15.75" customHeight="1" x14ac:dyDescent="0.2">
      <c r="C16" s="16" t="s">
        <v>9</v>
      </c>
      <c r="D16" s="16"/>
      <c r="E16" s="16"/>
    </row>
    <row r="17" spans="2:10" ht="15.75" customHeight="1" thickBot="1" x14ac:dyDescent="0.25"/>
    <row r="18" spans="2:10" ht="15.75" customHeight="1" x14ac:dyDescent="0.2">
      <c r="B18" s="28"/>
      <c r="C18" s="29"/>
      <c r="D18" s="29"/>
      <c r="E18" s="29"/>
      <c r="F18" s="29"/>
      <c r="G18" s="30"/>
      <c r="H18" s="31"/>
      <c r="I18" s="31"/>
      <c r="J18" s="31"/>
    </row>
    <row r="19" spans="2:10" ht="15.75" customHeight="1" x14ac:dyDescent="0.25">
      <c r="B19" s="32" t="s">
        <v>10</v>
      </c>
      <c r="C19" s="33" t="s">
        <v>22</v>
      </c>
      <c r="D19" s="49">
        <f>(D8*(F8-E8))+(D9*(F9-E9))+(D10*(F10-E10))</f>
        <v>1.9704799999999998E-2</v>
      </c>
      <c r="E19" s="33"/>
      <c r="F19" s="34"/>
      <c r="G19" s="35"/>
      <c r="H19" s="31"/>
      <c r="I19" s="31"/>
      <c r="J19" s="31"/>
    </row>
    <row r="20" spans="2:10" ht="15.75" customHeight="1" x14ac:dyDescent="0.2">
      <c r="B20" s="32"/>
      <c r="C20" s="33"/>
      <c r="D20" s="33"/>
      <c r="E20" s="33"/>
      <c r="F20" s="36"/>
      <c r="G20" s="35"/>
      <c r="H20" s="31"/>
      <c r="I20" s="31"/>
      <c r="J20" s="31"/>
    </row>
    <row r="21" spans="2:10" ht="15.75" customHeight="1" x14ac:dyDescent="0.25">
      <c r="B21" s="32" t="s">
        <v>7</v>
      </c>
      <c r="C21" s="33" t="s">
        <v>23</v>
      </c>
      <c r="D21" s="49">
        <f>D13+D19+D12</f>
        <v>0.1202048</v>
      </c>
      <c r="E21" s="33"/>
      <c r="F21" s="50"/>
      <c r="G21" s="35"/>
      <c r="H21" s="31"/>
      <c r="I21" s="31"/>
      <c r="J21" s="31"/>
    </row>
    <row r="22" spans="2:10" ht="15.75" customHeight="1" thickBot="1" x14ac:dyDescent="0.25">
      <c r="B22" s="37"/>
      <c r="C22" s="38"/>
      <c r="D22" s="38"/>
      <c r="E22" s="38"/>
      <c r="F22" s="38"/>
      <c r="G22" s="39"/>
      <c r="H22" s="31"/>
      <c r="I22" s="31"/>
      <c r="J22" s="31"/>
    </row>
    <row r="23" spans="2:10" ht="15.75" customHeight="1" x14ac:dyDescent="0.2">
      <c r="B23" s="40"/>
      <c r="C23" s="40"/>
      <c r="D23" s="40"/>
      <c r="E23" s="40"/>
      <c r="F23" s="40"/>
      <c r="G23" s="40"/>
      <c r="H23" s="40"/>
      <c r="I23" s="40"/>
      <c r="J23" s="40"/>
    </row>
    <row r="24" spans="2:10" ht="15.75" customHeight="1" x14ac:dyDescent="0.2"/>
    <row r="25" spans="2:10" ht="15.75" customHeight="1" x14ac:dyDescent="0.2">
      <c r="F25" s="41"/>
    </row>
    <row r="26" spans="2:10" ht="15.75" customHeight="1" x14ac:dyDescent="0.2"/>
    <row r="27" spans="2:10" ht="15.75" customHeight="1" x14ac:dyDescent="0.2"/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6" width="17.7109375" customWidth="1"/>
    <col min="7" max="7" width="3.140625" customWidth="1"/>
    <col min="10" max="10" width="9.140625" customWidth="1"/>
  </cols>
  <sheetData>
    <row r="1" spans="2:7" ht="18" customHeight="1" x14ac:dyDescent="0.25">
      <c r="C1" s="14" t="s">
        <v>89</v>
      </c>
      <c r="D1" s="14"/>
      <c r="E1" s="14"/>
    </row>
    <row r="2" spans="2:7" ht="15.75" customHeight="1" x14ac:dyDescent="0.2">
      <c r="C2" s="15" t="s">
        <v>25</v>
      </c>
      <c r="D2" s="15"/>
      <c r="E2" s="15"/>
    </row>
    <row r="3" spans="2:7" ht="15.75" customHeight="1" x14ac:dyDescent="0.2"/>
    <row r="4" spans="2:7" ht="15.75" customHeight="1" x14ac:dyDescent="0.2">
      <c r="C4" s="16" t="s">
        <v>6</v>
      </c>
      <c r="D4" s="16"/>
      <c r="E4" s="16"/>
    </row>
    <row r="5" spans="2:7" ht="15.75" customHeight="1" thickBot="1" x14ac:dyDescent="0.25"/>
    <row r="6" spans="2:7" ht="15.75" customHeight="1" x14ac:dyDescent="0.2">
      <c r="B6" s="17"/>
      <c r="C6" s="18"/>
      <c r="D6" s="18"/>
      <c r="E6" s="18"/>
      <c r="F6" s="18"/>
      <c r="G6" s="19"/>
    </row>
    <row r="7" spans="2:7" ht="31.5" x14ac:dyDescent="0.2">
      <c r="B7" s="20"/>
      <c r="C7" s="43" t="s">
        <v>17</v>
      </c>
      <c r="D7" s="44" t="s">
        <v>16</v>
      </c>
      <c r="E7" s="44" t="s">
        <v>18</v>
      </c>
      <c r="F7" s="44" t="s">
        <v>19</v>
      </c>
      <c r="G7" s="23"/>
    </row>
    <row r="8" spans="2:7" ht="15.75" customHeight="1" x14ac:dyDescent="0.2">
      <c r="B8" s="20"/>
      <c r="C8" s="42" t="s">
        <v>26</v>
      </c>
      <c r="D8" s="47">
        <v>1.47</v>
      </c>
      <c r="E8" s="48">
        <v>1.9E-2</v>
      </c>
      <c r="F8" s="48">
        <v>2.4E-2</v>
      </c>
      <c r="G8" s="23"/>
    </row>
    <row r="9" spans="2:7" ht="15.75" customHeight="1" x14ac:dyDescent="0.2">
      <c r="B9" s="20"/>
      <c r="C9" s="42" t="s">
        <v>15</v>
      </c>
      <c r="D9" s="47">
        <v>-0.87</v>
      </c>
      <c r="E9" s="48">
        <v>3.2000000000000001E-2</v>
      </c>
      <c r="F9" s="48">
        <v>3.5999999999999997E-2</v>
      </c>
      <c r="G9" s="23"/>
    </row>
    <row r="10" spans="2:7" ht="15.75" customHeight="1" x14ac:dyDescent="0.2">
      <c r="B10" s="20"/>
      <c r="C10" s="21"/>
      <c r="D10" s="21"/>
      <c r="E10" s="21"/>
      <c r="F10" s="22"/>
      <c r="G10" s="23"/>
    </row>
    <row r="11" spans="2:7" ht="15.75" customHeight="1" x14ac:dyDescent="0.2">
      <c r="B11" s="20"/>
      <c r="C11" s="21" t="s">
        <v>27</v>
      </c>
      <c r="D11" s="46">
        <v>0.105</v>
      </c>
      <c r="E11" s="21"/>
      <c r="F11" s="24"/>
      <c r="G11" s="23"/>
    </row>
    <row r="12" spans="2:7" ht="15.75" customHeight="1" x14ac:dyDescent="0.2">
      <c r="B12" s="20"/>
      <c r="C12" s="21"/>
      <c r="D12" s="46"/>
      <c r="E12" s="21"/>
      <c r="F12" s="24"/>
      <c r="G12" s="23"/>
    </row>
    <row r="13" spans="2:7" ht="15.75" customHeight="1" x14ac:dyDescent="0.2">
      <c r="B13" s="20"/>
      <c r="C13" s="21" t="s">
        <v>28</v>
      </c>
      <c r="D13" s="46">
        <v>0.11</v>
      </c>
      <c r="E13" s="21"/>
      <c r="F13" s="24"/>
      <c r="G13" s="23"/>
    </row>
    <row r="14" spans="2:7" ht="15.75" customHeight="1" x14ac:dyDescent="0.2">
      <c r="B14" s="20"/>
      <c r="C14" s="21" t="s">
        <v>29</v>
      </c>
      <c r="D14" s="46">
        <v>0.15</v>
      </c>
      <c r="E14" s="21"/>
      <c r="F14" s="24"/>
      <c r="G14" s="23"/>
    </row>
    <row r="15" spans="2:7" ht="15.75" customHeight="1" x14ac:dyDescent="0.2">
      <c r="B15" s="20"/>
      <c r="C15" s="21" t="s">
        <v>30</v>
      </c>
      <c r="D15" s="46"/>
      <c r="E15" s="21"/>
      <c r="F15" s="24"/>
      <c r="G15" s="23"/>
    </row>
    <row r="16" spans="2:7" ht="15.75" customHeight="1" x14ac:dyDescent="0.2">
      <c r="B16" s="20"/>
      <c r="C16" s="21" t="s">
        <v>31</v>
      </c>
      <c r="D16" s="46">
        <v>5.7999999999999996E-3</v>
      </c>
      <c r="E16" s="21"/>
      <c r="F16" s="24"/>
      <c r="G16" s="23"/>
    </row>
    <row r="17" spans="2:10" ht="15.75" customHeight="1" thickBot="1" x14ac:dyDescent="0.25">
      <c r="B17" s="25"/>
      <c r="C17" s="26"/>
      <c r="D17" s="26"/>
      <c r="E17" s="26"/>
      <c r="F17" s="26"/>
      <c r="G17" s="27"/>
    </row>
    <row r="18" spans="2:10" ht="15.75" customHeight="1" x14ac:dyDescent="0.2"/>
    <row r="19" spans="2:10" ht="15.75" customHeight="1" x14ac:dyDescent="0.2">
      <c r="C19" s="16" t="s">
        <v>9</v>
      </c>
      <c r="D19" s="16"/>
      <c r="E19" s="16"/>
    </row>
    <row r="20" spans="2:10" ht="15.75" customHeight="1" thickBot="1" x14ac:dyDescent="0.25"/>
    <row r="21" spans="2:10" ht="15.75" customHeight="1" x14ac:dyDescent="0.2">
      <c r="B21" s="28"/>
      <c r="C21" s="29"/>
      <c r="D21" s="29"/>
      <c r="E21" s="29"/>
      <c r="F21" s="29"/>
      <c r="G21" s="30"/>
      <c r="H21" s="31"/>
      <c r="I21" s="31"/>
      <c r="J21" s="31"/>
    </row>
    <row r="22" spans="2:10" ht="15.75" customHeight="1" x14ac:dyDescent="0.25">
      <c r="B22" s="32" t="s">
        <v>10</v>
      </c>
      <c r="C22" s="33" t="s">
        <v>22</v>
      </c>
      <c r="D22" s="49">
        <f>(D8*(F8-E8))+(D9*(F9-E9))</f>
        <v>3.8700000000000045E-3</v>
      </c>
      <c r="E22" s="33"/>
      <c r="F22" s="34"/>
      <c r="G22" s="35"/>
      <c r="H22" s="31"/>
      <c r="I22" s="31"/>
      <c r="J22" s="31"/>
    </row>
    <row r="23" spans="2:10" ht="15.75" customHeight="1" x14ac:dyDescent="0.25">
      <c r="B23" s="32"/>
      <c r="C23" s="33"/>
      <c r="D23" s="51"/>
      <c r="E23" s="33"/>
      <c r="F23" s="34"/>
      <c r="G23" s="35"/>
      <c r="H23" s="31"/>
      <c r="I23" s="31"/>
      <c r="J23" s="31"/>
    </row>
    <row r="24" spans="2:10" ht="15.75" customHeight="1" x14ac:dyDescent="0.25">
      <c r="B24" s="32" t="s">
        <v>7</v>
      </c>
      <c r="C24" s="33" t="s">
        <v>32</v>
      </c>
      <c r="D24" s="49">
        <f>D16*(D14-D13)*100</f>
        <v>2.3199999999999995E-2</v>
      </c>
      <c r="E24" s="33"/>
      <c r="F24" s="34"/>
      <c r="G24" s="35"/>
      <c r="H24" s="31"/>
      <c r="I24" s="31"/>
      <c r="J24" s="31"/>
    </row>
    <row r="25" spans="2:10" ht="15.75" customHeight="1" x14ac:dyDescent="0.2">
      <c r="B25" s="32"/>
      <c r="C25" s="33"/>
      <c r="D25" s="33"/>
      <c r="E25" s="33"/>
      <c r="F25" s="36"/>
      <c r="G25" s="35"/>
      <c r="H25" s="31"/>
      <c r="I25" s="31"/>
      <c r="J25" s="31"/>
    </row>
    <row r="26" spans="2:10" ht="15.75" customHeight="1" x14ac:dyDescent="0.25">
      <c r="B26" s="32" t="s">
        <v>7</v>
      </c>
      <c r="C26" s="33" t="s">
        <v>23</v>
      </c>
      <c r="D26" s="49">
        <f>D11+D22+D24</f>
        <v>0.13206999999999999</v>
      </c>
      <c r="E26" s="33"/>
      <c r="F26" s="50"/>
      <c r="G26" s="35"/>
      <c r="H26" s="31"/>
      <c r="I26" s="31"/>
      <c r="J26" s="31"/>
    </row>
    <row r="27" spans="2:10" ht="15.75" customHeight="1" thickBot="1" x14ac:dyDescent="0.25">
      <c r="B27" s="37"/>
      <c r="C27" s="38"/>
      <c r="D27" s="38"/>
      <c r="E27" s="38"/>
      <c r="F27" s="38"/>
      <c r="G27" s="39"/>
      <c r="H27" s="31"/>
      <c r="I27" s="31"/>
      <c r="J27" s="31"/>
    </row>
    <row r="28" spans="2:10" ht="15.75" customHeight="1" x14ac:dyDescent="0.2">
      <c r="B28" s="40"/>
      <c r="C28" s="40"/>
      <c r="D28" s="40"/>
      <c r="E28" s="40"/>
      <c r="F28" s="40"/>
      <c r="G28" s="40"/>
      <c r="H28" s="40"/>
      <c r="I28" s="40"/>
      <c r="J28" s="40"/>
    </row>
    <row r="29" spans="2:10" ht="15.75" customHeight="1" x14ac:dyDescent="0.2"/>
    <row r="30" spans="2:10" ht="15.75" customHeight="1" x14ac:dyDescent="0.2">
      <c r="F30" s="41"/>
    </row>
    <row r="31" spans="2:10" ht="15.75" customHeight="1" x14ac:dyDescent="0.2"/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7" width="17.7109375" customWidth="1"/>
    <col min="8" max="8" width="3.140625" customWidth="1"/>
    <col min="11" max="11" width="3.140625" customWidth="1"/>
  </cols>
  <sheetData>
    <row r="1" spans="2:8" ht="18" customHeight="1" x14ac:dyDescent="0.25">
      <c r="C1" s="14" t="s">
        <v>89</v>
      </c>
      <c r="D1" s="14"/>
      <c r="E1" s="14"/>
    </row>
    <row r="2" spans="2:8" ht="15.75" customHeight="1" x14ac:dyDescent="0.2">
      <c r="C2" s="15" t="s">
        <v>66</v>
      </c>
      <c r="D2" s="15"/>
      <c r="E2" s="15"/>
    </row>
    <row r="3" spans="2:8" ht="15.75" customHeight="1" x14ac:dyDescent="0.2"/>
    <row r="4" spans="2:8" ht="15.75" customHeight="1" x14ac:dyDescent="0.2">
      <c r="C4" s="16" t="s">
        <v>6</v>
      </c>
      <c r="D4" s="16"/>
      <c r="E4" s="16"/>
    </row>
    <row r="5" spans="2:8" ht="15.75" customHeight="1" thickBot="1" x14ac:dyDescent="0.25"/>
    <row r="6" spans="2:8" ht="15.75" customHeight="1" x14ac:dyDescent="0.2">
      <c r="B6" s="17"/>
      <c r="C6" s="18"/>
      <c r="D6" s="18"/>
      <c r="E6" s="18"/>
      <c r="F6" s="18"/>
      <c r="G6" s="18"/>
      <c r="H6" s="19"/>
    </row>
    <row r="7" spans="2:8" ht="18.75" x14ac:dyDescent="0.2">
      <c r="B7" s="20"/>
      <c r="C7" s="43"/>
      <c r="D7" s="44" t="s">
        <v>58</v>
      </c>
      <c r="E7" s="44" t="s">
        <v>70</v>
      </c>
      <c r="F7" s="44" t="s">
        <v>71</v>
      </c>
      <c r="G7" s="44" t="s">
        <v>72</v>
      </c>
      <c r="H7" s="23"/>
    </row>
    <row r="8" spans="2:8" ht="15.75" customHeight="1" x14ac:dyDescent="0.2">
      <c r="B8" s="20"/>
      <c r="C8" s="42" t="s">
        <v>67</v>
      </c>
      <c r="D8" s="71">
        <v>1.55</v>
      </c>
      <c r="E8" s="71">
        <v>0.8</v>
      </c>
      <c r="F8" s="71">
        <v>0.05</v>
      </c>
      <c r="G8" s="64">
        <v>0.2</v>
      </c>
      <c r="H8" s="23"/>
    </row>
    <row r="9" spans="2:8" ht="15.75" customHeight="1" x14ac:dyDescent="0.2">
      <c r="B9" s="20"/>
      <c r="C9" s="42" t="s">
        <v>68</v>
      </c>
      <c r="D9" s="71">
        <v>0.81</v>
      </c>
      <c r="E9" s="52">
        <v>1.25</v>
      </c>
      <c r="F9" s="52">
        <v>-0.2</v>
      </c>
      <c r="G9" s="64">
        <v>0.2</v>
      </c>
      <c r="H9" s="23"/>
    </row>
    <row r="10" spans="2:8" ht="15.75" customHeight="1" x14ac:dyDescent="0.2">
      <c r="B10" s="20"/>
      <c r="C10" s="42" t="s">
        <v>69</v>
      </c>
      <c r="D10" s="71">
        <v>0.73</v>
      </c>
      <c r="E10" s="52">
        <v>-0.14000000000000001</v>
      </c>
      <c r="F10" s="52">
        <v>1.24</v>
      </c>
      <c r="G10" s="88">
        <f>1-G8-G9</f>
        <v>0.60000000000000009</v>
      </c>
      <c r="H10" s="23"/>
    </row>
    <row r="11" spans="2:8" ht="15.75" customHeight="1" x14ac:dyDescent="0.2">
      <c r="B11" s="20"/>
      <c r="C11" s="42"/>
      <c r="D11" s="71"/>
      <c r="E11" s="52"/>
      <c r="F11" s="52"/>
      <c r="G11" s="52"/>
      <c r="H11" s="23"/>
    </row>
    <row r="12" spans="2:8" ht="15.75" customHeight="1" x14ac:dyDescent="0.2">
      <c r="B12" s="20"/>
      <c r="C12" s="42" t="s">
        <v>74</v>
      </c>
      <c r="D12" s="48">
        <v>4.9000000000000002E-2</v>
      </c>
      <c r="E12" s="48">
        <v>3.7999999999999999E-2</v>
      </c>
      <c r="F12" s="48">
        <v>5.2999999999999999E-2</v>
      </c>
      <c r="G12" s="64"/>
      <c r="H12" s="23"/>
    </row>
    <row r="13" spans="2:8" ht="15.75" customHeight="1" x14ac:dyDescent="0.2">
      <c r="B13" s="20"/>
      <c r="C13" s="21"/>
      <c r="D13" s="21"/>
      <c r="E13" s="21"/>
      <c r="F13" s="22"/>
      <c r="G13" s="22"/>
      <c r="H13" s="23"/>
    </row>
    <row r="14" spans="2:8" ht="15.75" customHeight="1" x14ac:dyDescent="0.2">
      <c r="B14" s="20"/>
      <c r="C14" s="21" t="s">
        <v>48</v>
      </c>
      <c r="D14" s="46">
        <v>3.2000000000000001E-2</v>
      </c>
      <c r="E14" s="21"/>
      <c r="F14" s="24"/>
      <c r="G14" s="24"/>
      <c r="H14" s="23"/>
    </row>
    <row r="15" spans="2:8" ht="15.75" customHeight="1" thickBot="1" x14ac:dyDescent="0.25">
      <c r="B15" s="25"/>
      <c r="C15" s="26"/>
      <c r="D15" s="26"/>
      <c r="E15" s="26"/>
      <c r="F15" s="26"/>
      <c r="G15" s="26"/>
      <c r="H15" s="27"/>
    </row>
    <row r="16" spans="2:8" ht="15.75" customHeight="1" x14ac:dyDescent="0.2"/>
    <row r="17" spans="2:11" ht="15.75" customHeight="1" x14ac:dyDescent="0.2">
      <c r="C17" s="16" t="s">
        <v>9</v>
      </c>
      <c r="D17" s="16"/>
      <c r="E17" s="16"/>
    </row>
    <row r="18" spans="2:11" ht="15.75" customHeight="1" thickBot="1" x14ac:dyDescent="0.25"/>
    <row r="19" spans="2:11" ht="15.75" customHeight="1" x14ac:dyDescent="0.2">
      <c r="B19" s="28"/>
      <c r="C19" s="29"/>
      <c r="D19" s="29"/>
      <c r="E19" s="29"/>
      <c r="F19" s="29"/>
      <c r="G19" s="29"/>
      <c r="H19" s="30"/>
      <c r="I19" s="31"/>
      <c r="J19" s="31"/>
      <c r="K19" s="31"/>
    </row>
    <row r="20" spans="2:11" ht="15.75" customHeight="1" x14ac:dyDescent="0.2">
      <c r="B20" s="60"/>
      <c r="C20" s="61"/>
      <c r="D20" s="67" t="s">
        <v>58</v>
      </c>
      <c r="E20" s="67" t="s">
        <v>70</v>
      </c>
      <c r="F20" s="67" t="s">
        <v>71</v>
      </c>
      <c r="G20" s="74"/>
      <c r="H20" s="35"/>
      <c r="I20" s="31"/>
      <c r="J20" s="31"/>
      <c r="K20" s="31"/>
    </row>
    <row r="21" spans="2:11" ht="15.75" customHeight="1" x14ac:dyDescent="0.25">
      <c r="B21" s="32"/>
      <c r="C21" s="33" t="s">
        <v>73</v>
      </c>
      <c r="D21" s="73">
        <f>(G8*D8)+(D9*G9)+(D10*G10)</f>
        <v>0.91000000000000014</v>
      </c>
      <c r="E21" s="76">
        <f>(E8*G8)+(E9*G9)+(E10*G10)</f>
        <v>0.32600000000000001</v>
      </c>
      <c r="F21" s="76">
        <f>(F8*G8)+(F9*G9)+(F10*G10)</f>
        <v>0.71400000000000008</v>
      </c>
      <c r="G21" s="75"/>
      <c r="H21" s="35"/>
      <c r="I21" s="31"/>
      <c r="J21" s="31"/>
      <c r="K21" s="31"/>
    </row>
    <row r="22" spans="2:11" ht="15.75" customHeight="1" x14ac:dyDescent="0.2">
      <c r="B22" s="32"/>
      <c r="C22" s="33"/>
      <c r="D22" s="33"/>
      <c r="E22" s="33"/>
      <c r="F22" s="36"/>
      <c r="G22" s="36"/>
      <c r="H22" s="35"/>
      <c r="I22" s="31"/>
      <c r="J22" s="31"/>
      <c r="K22" s="31"/>
    </row>
    <row r="23" spans="2:11" ht="15.75" customHeight="1" x14ac:dyDescent="0.25">
      <c r="B23" s="32"/>
      <c r="C23" s="33" t="s">
        <v>23</v>
      </c>
      <c r="D23" s="78">
        <f>D14+(D21*D12)+(E21*E12)-(F21*F12)</f>
        <v>5.1136000000000015E-2</v>
      </c>
      <c r="E23" s="33"/>
      <c r="F23" s="50"/>
      <c r="G23" s="50"/>
      <c r="H23" s="35"/>
      <c r="I23" s="31"/>
      <c r="J23" s="31"/>
      <c r="K23" s="31"/>
    </row>
    <row r="24" spans="2:11" ht="15.75" customHeight="1" thickBot="1" x14ac:dyDescent="0.25">
      <c r="B24" s="37"/>
      <c r="C24" s="38"/>
      <c r="D24" s="77"/>
      <c r="E24" s="38"/>
      <c r="F24" s="38"/>
      <c r="G24" s="38"/>
      <c r="H24" s="39"/>
      <c r="I24" s="31"/>
      <c r="J24" s="31"/>
      <c r="K24" s="31"/>
    </row>
    <row r="25" spans="2:11" ht="15.75" customHeight="1" x14ac:dyDescent="0.2"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2:11" ht="15.75" customHeight="1" x14ac:dyDescent="0.2"/>
    <row r="27" spans="2:11" ht="15.75" customHeight="1" x14ac:dyDescent="0.2">
      <c r="F27" s="41"/>
      <c r="G27" s="41"/>
    </row>
    <row r="28" spans="2:11" ht="15.75" customHeight="1" x14ac:dyDescent="0.2"/>
    <row r="29" spans="2:11" ht="15.75" customHeight="1" x14ac:dyDescent="0.2"/>
    <row r="30" spans="2:11" ht="15.75" customHeight="1" x14ac:dyDescent="0.2"/>
    <row r="31" spans="2:11" ht="15.75" customHeight="1" x14ac:dyDescent="0.2"/>
    <row r="32" spans="2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7" width="17.7109375" customWidth="1"/>
    <col min="8" max="8" width="3.140625" customWidth="1"/>
    <col min="11" max="11" width="3.140625" customWidth="1"/>
  </cols>
  <sheetData>
    <row r="1" spans="2:11" ht="18" customHeight="1" x14ac:dyDescent="0.25">
      <c r="C1" s="14" t="s">
        <v>89</v>
      </c>
      <c r="D1" s="14"/>
      <c r="E1" s="14"/>
    </row>
    <row r="2" spans="2:11" ht="15.75" customHeight="1" x14ac:dyDescent="0.2">
      <c r="C2" s="15" t="s">
        <v>62</v>
      </c>
      <c r="D2" s="15"/>
      <c r="E2" s="15"/>
    </row>
    <row r="3" spans="2:11" ht="15.75" customHeight="1" x14ac:dyDescent="0.2"/>
    <row r="4" spans="2:11" ht="15.75" customHeight="1" x14ac:dyDescent="0.2">
      <c r="C4" s="16" t="s">
        <v>6</v>
      </c>
      <c r="D4" s="16"/>
      <c r="E4" s="16"/>
    </row>
    <row r="5" spans="2:11" ht="15.75" customHeight="1" thickBot="1" x14ac:dyDescent="0.25"/>
    <row r="6" spans="2:11" ht="15.75" customHeight="1" x14ac:dyDescent="0.2">
      <c r="B6" s="17"/>
      <c r="C6" s="18"/>
      <c r="D6" s="18"/>
      <c r="E6" s="18"/>
      <c r="F6" s="18"/>
      <c r="G6" s="18"/>
      <c r="H6" s="19"/>
    </row>
    <row r="7" spans="2:11" ht="18.75" x14ac:dyDescent="0.2">
      <c r="B7" s="20"/>
      <c r="C7" s="43"/>
      <c r="D7" s="44" t="s">
        <v>58</v>
      </c>
      <c r="E7" s="44" t="s">
        <v>59</v>
      </c>
      <c r="F7" s="44" t="s">
        <v>45</v>
      </c>
      <c r="G7" s="66"/>
      <c r="H7" s="23"/>
    </row>
    <row r="8" spans="2:11" ht="15.75" customHeight="1" x14ac:dyDescent="0.2">
      <c r="B8" s="20"/>
      <c r="C8" s="42" t="s">
        <v>56</v>
      </c>
      <c r="D8" s="47">
        <v>0.85</v>
      </c>
      <c r="E8" s="52">
        <v>1.1499999999999999</v>
      </c>
      <c r="F8" s="48">
        <v>0.16</v>
      </c>
      <c r="G8" s="48"/>
      <c r="H8" s="23"/>
    </row>
    <row r="9" spans="2:11" ht="15.75" customHeight="1" x14ac:dyDescent="0.2">
      <c r="B9" s="20"/>
      <c r="C9" s="42" t="s">
        <v>57</v>
      </c>
      <c r="D9" s="47">
        <v>1.45</v>
      </c>
      <c r="E9" s="52">
        <v>-0.25</v>
      </c>
      <c r="F9" s="48">
        <v>0.12</v>
      </c>
      <c r="G9" s="48"/>
      <c r="H9" s="23"/>
    </row>
    <row r="10" spans="2:11" ht="15.75" customHeight="1" x14ac:dyDescent="0.2">
      <c r="B10" s="20"/>
      <c r="C10" s="42"/>
      <c r="D10" s="47"/>
      <c r="E10" s="52"/>
      <c r="F10" s="48"/>
      <c r="G10" s="48"/>
      <c r="H10" s="23"/>
    </row>
    <row r="11" spans="2:11" ht="15.75" customHeight="1" x14ac:dyDescent="0.2">
      <c r="B11" s="20"/>
      <c r="C11" s="42" t="s">
        <v>48</v>
      </c>
      <c r="D11" s="48">
        <v>0.04</v>
      </c>
      <c r="E11" s="52"/>
      <c r="F11" s="48"/>
      <c r="G11" s="48"/>
      <c r="H11" s="23"/>
    </row>
    <row r="12" spans="2:11" ht="15.75" customHeight="1" thickBot="1" x14ac:dyDescent="0.25">
      <c r="B12" s="25"/>
      <c r="C12" s="26"/>
      <c r="D12" s="26"/>
      <c r="E12" s="26"/>
      <c r="F12" s="26"/>
      <c r="G12" s="26"/>
      <c r="H12" s="27"/>
    </row>
    <row r="13" spans="2:11" ht="15.75" customHeight="1" x14ac:dyDescent="0.2"/>
    <row r="14" spans="2:11" ht="15.75" customHeight="1" x14ac:dyDescent="0.2">
      <c r="C14" s="16" t="s">
        <v>9</v>
      </c>
      <c r="D14" s="16"/>
      <c r="E14" s="16"/>
    </row>
    <row r="15" spans="2:11" ht="15.75" customHeight="1" thickBot="1" x14ac:dyDescent="0.25"/>
    <row r="16" spans="2:11" ht="15.75" customHeight="1" x14ac:dyDescent="0.2">
      <c r="B16" s="28"/>
      <c r="C16" s="29"/>
      <c r="D16" s="29"/>
      <c r="E16" s="29"/>
      <c r="F16" s="29"/>
      <c r="G16" s="29"/>
      <c r="H16" s="30"/>
      <c r="I16" s="31"/>
      <c r="J16" s="31"/>
      <c r="K16" s="31"/>
    </row>
    <row r="17" spans="2:11" ht="15.75" customHeight="1" x14ac:dyDescent="0.35">
      <c r="B17" s="60"/>
      <c r="C17" s="70" t="s">
        <v>65</v>
      </c>
      <c r="D17" s="70"/>
      <c r="E17" s="70"/>
      <c r="F17" s="70"/>
      <c r="G17" s="61"/>
      <c r="H17" s="35"/>
      <c r="I17" s="31"/>
      <c r="J17" s="31"/>
      <c r="K17" s="31"/>
    </row>
    <row r="18" spans="2:11" ht="15.75" customHeight="1" x14ac:dyDescent="0.2">
      <c r="B18" s="60"/>
      <c r="C18" s="61"/>
      <c r="D18" s="61"/>
      <c r="E18" s="61"/>
      <c r="F18" s="61"/>
      <c r="G18" s="61"/>
      <c r="H18" s="35"/>
      <c r="I18" s="31"/>
      <c r="J18" s="31"/>
      <c r="K18" s="31"/>
    </row>
    <row r="19" spans="2:11" ht="18.75" x14ac:dyDescent="0.2">
      <c r="B19" s="60"/>
      <c r="C19" s="61"/>
      <c r="D19" s="67" t="s">
        <v>58</v>
      </c>
      <c r="E19" s="67" t="s">
        <v>59</v>
      </c>
      <c r="F19" s="67" t="s">
        <v>45</v>
      </c>
      <c r="G19" s="68" t="s">
        <v>63</v>
      </c>
      <c r="H19" s="35"/>
      <c r="I19" s="31"/>
      <c r="J19" s="31"/>
      <c r="K19" s="31"/>
    </row>
    <row r="20" spans="2:11" ht="15.75" customHeight="1" x14ac:dyDescent="0.2">
      <c r="B20" s="60"/>
      <c r="C20" s="69" t="s">
        <v>56</v>
      </c>
      <c r="D20" s="65">
        <f>D8*ABS($E$9)</f>
        <v>0.21249999999999999</v>
      </c>
      <c r="E20" s="65">
        <f>E8*ABS($E$9)</f>
        <v>0.28749999999999998</v>
      </c>
      <c r="F20" s="89">
        <f>F8*ABS($E$9)</f>
        <v>0.04</v>
      </c>
      <c r="G20" s="89">
        <f>D11*ABS($E$9)</f>
        <v>0.01</v>
      </c>
      <c r="H20" s="35"/>
      <c r="I20" s="31"/>
      <c r="J20" s="31"/>
      <c r="K20" s="31"/>
    </row>
    <row r="21" spans="2:11" ht="15.75" customHeight="1" x14ac:dyDescent="0.2">
      <c r="B21" s="60"/>
      <c r="C21" s="69" t="s">
        <v>57</v>
      </c>
      <c r="D21" s="65">
        <f>D9*ABS($E$8)</f>
        <v>1.6674999999999998</v>
      </c>
      <c r="E21" s="65">
        <f>E9*ABS($E$8)</f>
        <v>-0.28749999999999998</v>
      </c>
      <c r="F21" s="89">
        <f>F9*ABS($E$8)</f>
        <v>0.13799999999999998</v>
      </c>
      <c r="G21" s="65">
        <f>D11*ABS($E$8)</f>
        <v>4.5999999999999999E-2</v>
      </c>
      <c r="H21" s="35"/>
      <c r="I21" s="31"/>
      <c r="J21" s="31"/>
      <c r="K21" s="31"/>
    </row>
    <row r="22" spans="2:11" ht="15.75" customHeight="1" x14ac:dyDescent="0.2">
      <c r="B22" s="60"/>
      <c r="C22" s="61"/>
      <c r="D22" s="61"/>
      <c r="E22" s="61"/>
      <c r="F22" s="61"/>
      <c r="G22" s="61"/>
      <c r="H22" s="35"/>
      <c r="I22" s="31"/>
      <c r="J22" s="31"/>
      <c r="K22" s="31"/>
    </row>
    <row r="23" spans="2:11" ht="15.75" customHeight="1" x14ac:dyDescent="0.2">
      <c r="B23" s="60"/>
      <c r="C23" s="33" t="s">
        <v>64</v>
      </c>
      <c r="D23" s="65">
        <f>IF($E$21&lt;0,IF($E$20&lt;0,D20-D21,D20+D21))</f>
        <v>1.8799999999999997</v>
      </c>
      <c r="E23" s="65">
        <f>IF($E$21&lt;0,IF($E$20&lt;0,E20-E21,E20+E21))</f>
        <v>0</v>
      </c>
      <c r="F23" s="65">
        <f>IF($E$21&lt;0,IF($E$20&lt;0,F20-F21,F20+F21))</f>
        <v>0.17799999999999999</v>
      </c>
      <c r="G23" s="65">
        <f>IF($E$21&lt;0,IF($E$20&lt;0,G20-G21,G20+G21))</f>
        <v>5.6000000000000001E-2</v>
      </c>
      <c r="H23" s="35"/>
      <c r="I23" s="31"/>
      <c r="J23" s="31"/>
      <c r="K23" s="31"/>
    </row>
    <row r="24" spans="2:11" ht="15.75" customHeight="1" x14ac:dyDescent="0.2">
      <c r="B24" s="60"/>
      <c r="C24" s="33"/>
      <c r="D24" s="33"/>
      <c r="E24" s="33"/>
      <c r="F24" s="33"/>
      <c r="G24" s="33"/>
      <c r="H24" s="35"/>
      <c r="I24" s="31"/>
      <c r="J24" s="31"/>
      <c r="K24" s="31"/>
    </row>
    <row r="25" spans="2:11" ht="15.75" customHeight="1" x14ac:dyDescent="0.25">
      <c r="B25" s="32"/>
      <c r="C25" s="33" t="s">
        <v>60</v>
      </c>
      <c r="D25" s="49">
        <f>(F23-G23)/D23</f>
        <v>6.4893617021276606E-2</v>
      </c>
      <c r="E25" s="33"/>
      <c r="F25" s="34"/>
      <c r="G25" s="34"/>
      <c r="H25" s="35"/>
      <c r="I25" s="31"/>
      <c r="J25" s="31"/>
      <c r="K25" s="31"/>
    </row>
    <row r="26" spans="2:11" ht="15.75" customHeight="1" x14ac:dyDescent="0.25">
      <c r="B26" s="32"/>
      <c r="C26" s="33"/>
      <c r="D26" s="51"/>
      <c r="E26" s="33"/>
      <c r="F26" s="34"/>
      <c r="G26" s="34"/>
      <c r="H26" s="35"/>
      <c r="I26" s="31"/>
      <c r="J26" s="31"/>
      <c r="K26" s="31"/>
    </row>
    <row r="27" spans="2:11" ht="15.75" customHeight="1" x14ac:dyDescent="0.25">
      <c r="B27" s="32"/>
      <c r="C27" s="33" t="s">
        <v>61</v>
      </c>
      <c r="D27" s="49">
        <f>(F9-D11-(D9*D25))/E9</f>
        <v>5.6382978723404364E-2</v>
      </c>
      <c r="E27" s="33"/>
      <c r="F27" s="34"/>
      <c r="G27" s="34"/>
      <c r="H27" s="35"/>
      <c r="I27" s="31"/>
      <c r="J27" s="31"/>
      <c r="K27" s="31"/>
    </row>
    <row r="28" spans="2:11" ht="15.75" customHeight="1" thickBot="1" x14ac:dyDescent="0.25">
      <c r="B28" s="37"/>
      <c r="C28" s="38"/>
      <c r="D28" s="38"/>
      <c r="E28" s="38"/>
      <c r="F28" s="38"/>
      <c r="G28" s="38"/>
      <c r="H28" s="39"/>
      <c r="I28" s="31"/>
      <c r="J28" s="31"/>
      <c r="K28" s="31"/>
    </row>
    <row r="29" spans="2:11" ht="15.75" customHeight="1" x14ac:dyDescent="0.2">
      <c r="B29" s="40"/>
      <c r="C29" s="40"/>
      <c r="D29" s="40"/>
      <c r="E29" s="40"/>
      <c r="F29" s="40"/>
      <c r="G29" s="40"/>
      <c r="H29" s="40"/>
      <c r="I29" s="40"/>
      <c r="J29" s="40"/>
      <c r="K29" s="40"/>
    </row>
    <row r="30" spans="2:11" ht="15.75" customHeight="1" x14ac:dyDescent="0.2"/>
    <row r="31" spans="2:11" ht="15.75" customHeight="1" x14ac:dyDescent="0.2">
      <c r="F31" s="41"/>
      <c r="G31" s="41"/>
    </row>
    <row r="32" spans="2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4"/>
  <sheetViews>
    <sheetView workbookViewId="0">
      <selection activeCell="C2" sqref="C2"/>
    </sheetView>
  </sheetViews>
  <sheetFormatPr defaultRowHeight="15" x14ac:dyDescent="0.2"/>
  <cols>
    <col min="1" max="1" width="9.140625" style="90"/>
    <col min="2" max="2" width="3.140625" style="91" customWidth="1"/>
    <col min="3" max="3" width="27.7109375" style="90" customWidth="1"/>
    <col min="4" max="6" width="17.7109375" style="90" customWidth="1"/>
    <col min="7" max="7" width="3.140625" style="90" customWidth="1"/>
    <col min="8" max="9" width="9.140625" style="90"/>
    <col min="10" max="10" width="3.140625" style="90" customWidth="1"/>
    <col min="11" max="16384" width="9.140625" style="90"/>
  </cols>
  <sheetData>
    <row r="1" spans="2:7" ht="18" customHeight="1" x14ac:dyDescent="0.25">
      <c r="C1" s="125" t="s">
        <v>89</v>
      </c>
      <c r="D1" s="125"/>
      <c r="E1" s="125"/>
    </row>
    <row r="2" spans="2:7" ht="15.75" customHeight="1" x14ac:dyDescent="0.2">
      <c r="C2" s="124" t="s">
        <v>93</v>
      </c>
      <c r="D2" s="124"/>
      <c r="E2" s="124"/>
    </row>
    <row r="3" spans="2:7" ht="15.75" customHeight="1" x14ac:dyDescent="0.2"/>
    <row r="4" spans="2:7" ht="15.75" customHeight="1" x14ac:dyDescent="0.2">
      <c r="C4" s="91" t="s">
        <v>6</v>
      </c>
      <c r="D4" s="91"/>
      <c r="E4" s="91"/>
    </row>
    <row r="5" spans="2:7" ht="15.75" customHeight="1" thickBot="1" x14ac:dyDescent="0.25"/>
    <row r="6" spans="2:7" ht="15.75" customHeight="1" x14ac:dyDescent="0.2">
      <c r="B6" s="123"/>
      <c r="C6" s="122"/>
      <c r="D6" s="122"/>
      <c r="E6" s="122"/>
      <c r="F6" s="122"/>
      <c r="G6" s="121"/>
    </row>
    <row r="7" spans="2:7" ht="15.75" x14ac:dyDescent="0.2">
      <c r="B7" s="116"/>
      <c r="C7" s="120"/>
      <c r="D7" s="119" t="s">
        <v>45</v>
      </c>
      <c r="E7" s="119" t="s">
        <v>92</v>
      </c>
      <c r="F7" s="119" t="s">
        <v>72</v>
      </c>
      <c r="G7" s="113"/>
    </row>
    <row r="8" spans="2:7" ht="15.75" customHeight="1" x14ac:dyDescent="0.2">
      <c r="B8" s="116"/>
      <c r="C8" s="115" t="s">
        <v>67</v>
      </c>
      <c r="D8" s="114">
        <v>0.105</v>
      </c>
      <c r="E8" s="52">
        <v>1.2</v>
      </c>
      <c r="F8" s="48">
        <v>0.3</v>
      </c>
      <c r="G8" s="113"/>
    </row>
    <row r="9" spans="2:7" ht="15.75" customHeight="1" x14ac:dyDescent="0.2">
      <c r="B9" s="116"/>
      <c r="C9" s="115" t="s">
        <v>68</v>
      </c>
      <c r="D9" s="114">
        <v>0.13</v>
      </c>
      <c r="E9" s="52">
        <v>0.98</v>
      </c>
      <c r="F9" s="48">
        <v>0.45</v>
      </c>
      <c r="G9" s="113"/>
    </row>
    <row r="10" spans="2:7" ht="15.75" customHeight="1" x14ac:dyDescent="0.2">
      <c r="B10" s="116"/>
      <c r="C10" s="115" t="s">
        <v>69</v>
      </c>
      <c r="D10" s="114">
        <v>0.157</v>
      </c>
      <c r="E10" s="52">
        <v>1.37</v>
      </c>
      <c r="F10" s="118">
        <f>1-F8-F9</f>
        <v>0.24999999999999994</v>
      </c>
      <c r="G10" s="113"/>
    </row>
    <row r="11" spans="2:7" ht="15.75" customHeight="1" x14ac:dyDescent="0.2">
      <c r="B11" s="116"/>
      <c r="C11" s="115" t="s">
        <v>47</v>
      </c>
      <c r="D11" s="114">
        <v>0.14199999999999999</v>
      </c>
      <c r="E11" s="52">
        <v>1</v>
      </c>
      <c r="F11" s="48"/>
      <c r="G11" s="113"/>
    </row>
    <row r="12" spans="2:7" ht="15.75" customHeight="1" x14ac:dyDescent="0.2">
      <c r="B12" s="116"/>
      <c r="C12" s="115"/>
      <c r="D12" s="117"/>
      <c r="E12" s="52"/>
      <c r="F12" s="48"/>
      <c r="G12" s="113"/>
    </row>
    <row r="13" spans="2:7" ht="15.75" customHeight="1" x14ac:dyDescent="0.2">
      <c r="B13" s="126" t="s">
        <v>8</v>
      </c>
      <c r="C13" s="115" t="s">
        <v>91</v>
      </c>
      <c r="D13" s="114">
        <v>0.15</v>
      </c>
      <c r="E13" s="52"/>
      <c r="F13" s="48"/>
      <c r="G13" s="113"/>
    </row>
    <row r="14" spans="2:7" ht="15.75" customHeight="1" thickBot="1" x14ac:dyDescent="0.25">
      <c r="B14" s="112"/>
      <c r="C14" s="111"/>
      <c r="D14" s="111"/>
      <c r="E14" s="111"/>
      <c r="F14" s="111"/>
      <c r="G14" s="110"/>
    </row>
    <row r="15" spans="2:7" ht="15.75" customHeight="1" x14ac:dyDescent="0.2"/>
    <row r="16" spans="2:7" ht="15.75" customHeight="1" x14ac:dyDescent="0.2">
      <c r="C16" s="91" t="s">
        <v>9</v>
      </c>
      <c r="D16" s="91"/>
      <c r="E16" s="91"/>
    </row>
    <row r="17" spans="2:10" ht="15.75" customHeight="1" thickBot="1" x14ac:dyDescent="0.25"/>
    <row r="18" spans="2:10" ht="15.75" customHeight="1" x14ac:dyDescent="0.2">
      <c r="B18" s="109"/>
      <c r="C18" s="108"/>
      <c r="D18" s="108"/>
      <c r="E18" s="108"/>
      <c r="F18" s="108"/>
      <c r="G18" s="107"/>
      <c r="H18" s="95"/>
      <c r="I18" s="95"/>
      <c r="J18" s="95"/>
    </row>
    <row r="19" spans="2:10" ht="15.75" customHeight="1" x14ac:dyDescent="0.25">
      <c r="B19" s="104" t="s">
        <v>8</v>
      </c>
      <c r="C19" s="103" t="s">
        <v>67</v>
      </c>
      <c r="D19" s="102">
        <f>D8+E8*(D13-D11)</f>
        <v>0.11460000000000001</v>
      </c>
      <c r="E19" s="103"/>
      <c r="F19" s="103"/>
      <c r="G19" s="99"/>
      <c r="H19" s="95"/>
      <c r="I19" s="95"/>
      <c r="J19" s="95"/>
    </row>
    <row r="20" spans="2:10" ht="15.75" customHeight="1" x14ac:dyDescent="0.25">
      <c r="B20" s="104"/>
      <c r="C20" s="103" t="s">
        <v>68</v>
      </c>
      <c r="D20" s="102">
        <f>D9+E9*(D13-D11)</f>
        <v>0.13784000000000002</v>
      </c>
      <c r="E20" s="103"/>
      <c r="F20" s="103"/>
      <c r="G20" s="99"/>
      <c r="H20" s="95"/>
      <c r="I20" s="95"/>
      <c r="J20" s="95"/>
    </row>
    <row r="21" spans="2:10" ht="15.75" x14ac:dyDescent="0.2">
      <c r="B21" s="104"/>
      <c r="C21" s="103" t="s">
        <v>69</v>
      </c>
      <c r="D21" s="106">
        <f>D10+E10*(D13-D11)</f>
        <v>0.16796</v>
      </c>
      <c r="E21" s="105"/>
      <c r="F21" s="105"/>
      <c r="G21" s="99"/>
      <c r="H21" s="95"/>
      <c r="I21" s="95"/>
      <c r="J21" s="95"/>
    </row>
    <row r="22" spans="2:10" ht="15.75" customHeight="1" x14ac:dyDescent="0.25">
      <c r="B22" s="104"/>
      <c r="C22" s="103" t="s">
        <v>90</v>
      </c>
      <c r="D22" s="102">
        <f>(F8*D19)+(F9*D20)+(F10*D21)</f>
        <v>0.13839799999999999</v>
      </c>
      <c r="E22" s="101"/>
      <c r="F22" s="100"/>
      <c r="G22" s="99"/>
      <c r="H22" s="95"/>
      <c r="I22" s="95"/>
      <c r="J22" s="95"/>
    </row>
    <row r="23" spans="2:10" ht="15.75" customHeight="1" thickBot="1" x14ac:dyDescent="0.25">
      <c r="B23" s="98"/>
      <c r="C23" s="97"/>
      <c r="D23" s="97"/>
      <c r="E23" s="97"/>
      <c r="F23" s="97"/>
      <c r="G23" s="96"/>
      <c r="H23" s="95"/>
      <c r="I23" s="95"/>
      <c r="J23" s="95"/>
    </row>
    <row r="24" spans="2:10" ht="15.75" customHeight="1" x14ac:dyDescent="0.2">
      <c r="B24" s="94"/>
      <c r="C24" s="93"/>
      <c r="D24" s="93"/>
      <c r="E24" s="93"/>
      <c r="F24" s="93"/>
      <c r="G24" s="93"/>
      <c r="H24" s="93"/>
      <c r="I24" s="93"/>
      <c r="J24" s="93"/>
    </row>
    <row r="25" spans="2:10" ht="15.75" customHeight="1" x14ac:dyDescent="0.2"/>
    <row r="26" spans="2:10" ht="15.75" customHeight="1" x14ac:dyDescent="0.2">
      <c r="F26" s="92"/>
    </row>
    <row r="27" spans="2:10" ht="15.75" customHeight="1" x14ac:dyDescent="0.2"/>
    <row r="28" spans="2:10" ht="15.75" customHeight="1" x14ac:dyDescent="0.2"/>
    <row r="29" spans="2:10" ht="15.75" customHeight="1" x14ac:dyDescent="0.2"/>
    <row r="30" spans="2:10" ht="15.75" customHeight="1" x14ac:dyDescent="0.2"/>
    <row r="31" spans="2:10" ht="15.75" customHeight="1" x14ac:dyDescent="0.2"/>
    <row r="32" spans="2:10" ht="15.75" customHeight="1" x14ac:dyDescent="0.2"/>
    <row r="33" s="91" customFormat="1" ht="15.75" customHeight="1" x14ac:dyDescent="0.2"/>
    <row r="34" s="91" customFormat="1" ht="15.75" customHeight="1" x14ac:dyDescent="0.2"/>
    <row r="35" s="91" customFormat="1" ht="15.75" customHeight="1" x14ac:dyDescent="0.2"/>
    <row r="36" s="91" customFormat="1" ht="15.75" customHeight="1" x14ac:dyDescent="0.2"/>
    <row r="37" s="91" customFormat="1" ht="15.75" customHeight="1" x14ac:dyDescent="0.2"/>
    <row r="38" s="91" customFormat="1" ht="15.75" customHeight="1" x14ac:dyDescent="0.2"/>
    <row r="39" s="91" customFormat="1" ht="15.75" customHeight="1" x14ac:dyDescent="0.2"/>
    <row r="40" s="91" customFormat="1" ht="15.75" customHeight="1" x14ac:dyDescent="0.2"/>
    <row r="41" s="91" customFormat="1" ht="15.75" customHeight="1" x14ac:dyDescent="0.2"/>
    <row r="42" s="91" customFormat="1" ht="15.75" customHeight="1" x14ac:dyDescent="0.2"/>
    <row r="43" s="91" customFormat="1" ht="15.75" customHeight="1" x14ac:dyDescent="0.2"/>
    <row r="44" s="91" customFormat="1" ht="15.75" customHeight="1" x14ac:dyDescent="0.2"/>
    <row r="45" s="91" customFormat="1" ht="15.75" customHeight="1" x14ac:dyDescent="0.2"/>
    <row r="46" s="91" customFormat="1" ht="15.75" customHeight="1" x14ac:dyDescent="0.2"/>
    <row r="47" s="91" customFormat="1" ht="15.75" customHeight="1" x14ac:dyDescent="0.2"/>
    <row r="48" s="91" customFormat="1" ht="15.75" customHeight="1" x14ac:dyDescent="0.2"/>
    <row r="49" s="91" customFormat="1" ht="15.75" customHeight="1" x14ac:dyDescent="0.2"/>
    <row r="50" s="91" customFormat="1" ht="15.75" customHeight="1" x14ac:dyDescent="0.2"/>
    <row r="51" s="91" customFormat="1" ht="15.75" customHeight="1" x14ac:dyDescent="0.2"/>
    <row r="52" s="91" customFormat="1" ht="15.75" customHeight="1" x14ac:dyDescent="0.2"/>
    <row r="53" s="91" customFormat="1" ht="15.75" customHeight="1" x14ac:dyDescent="0.2"/>
    <row r="54" s="91" customFormat="1" ht="15.75" customHeight="1" x14ac:dyDescent="0.2"/>
    <row r="55" s="91" customFormat="1" ht="15.75" customHeight="1" x14ac:dyDescent="0.2"/>
    <row r="56" s="91" customFormat="1" ht="15.75" customHeight="1" x14ac:dyDescent="0.2"/>
    <row r="57" s="91" customFormat="1" ht="15.75" customHeight="1" x14ac:dyDescent="0.2"/>
    <row r="58" s="91" customFormat="1" ht="15.75" customHeight="1" x14ac:dyDescent="0.2"/>
    <row r="59" s="91" customFormat="1" ht="15.75" customHeight="1" x14ac:dyDescent="0.2"/>
    <row r="60" s="91" customFormat="1" ht="15.75" customHeight="1" x14ac:dyDescent="0.2"/>
    <row r="61" s="91" customFormat="1" ht="15.75" customHeight="1" x14ac:dyDescent="0.2"/>
    <row r="62" s="91" customFormat="1" ht="15.75" customHeight="1" x14ac:dyDescent="0.2"/>
    <row r="63" s="91" customFormat="1" ht="15.75" customHeight="1" x14ac:dyDescent="0.2"/>
    <row r="64" s="91" customFormat="1" ht="15.75" customHeight="1" x14ac:dyDescent="0.2"/>
  </sheetData>
  <pageMargins left="0.75" right="0.75" top="1" bottom="1" header="0.5" footer="0.5"/>
  <pageSetup orientation="portrait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6" width="17.7109375" customWidth="1"/>
    <col min="7" max="7" width="3.140625" customWidth="1"/>
    <col min="10" max="10" width="3.140625" customWidth="1"/>
  </cols>
  <sheetData>
    <row r="1" spans="2:7" ht="18" customHeight="1" x14ac:dyDescent="0.25">
      <c r="C1" s="14" t="s">
        <v>89</v>
      </c>
      <c r="D1" s="14"/>
      <c r="E1" s="14"/>
    </row>
    <row r="2" spans="2:7" ht="15.75" customHeight="1" x14ac:dyDescent="0.2">
      <c r="C2" s="15" t="s">
        <v>40</v>
      </c>
      <c r="D2" s="15"/>
      <c r="E2" s="15"/>
    </row>
    <row r="3" spans="2:7" ht="15.75" customHeight="1" x14ac:dyDescent="0.2"/>
    <row r="4" spans="2:7" ht="15.75" customHeight="1" x14ac:dyDescent="0.2">
      <c r="C4" s="16" t="s">
        <v>6</v>
      </c>
      <c r="D4" s="16"/>
      <c r="E4" s="16"/>
    </row>
    <row r="5" spans="2:7" ht="15.75" customHeight="1" thickBot="1" x14ac:dyDescent="0.25"/>
    <row r="6" spans="2:7" ht="15.75" customHeight="1" x14ac:dyDescent="0.2">
      <c r="B6" s="17"/>
      <c r="C6" s="18"/>
      <c r="D6" s="18"/>
      <c r="E6" s="18"/>
      <c r="F6" s="18"/>
      <c r="G6" s="19"/>
    </row>
    <row r="7" spans="2:7" ht="31.5" x14ac:dyDescent="0.2">
      <c r="B7" s="20"/>
      <c r="C7" s="43"/>
      <c r="D7" s="44" t="s">
        <v>36</v>
      </c>
      <c r="E7" s="44" t="s">
        <v>37</v>
      </c>
      <c r="F7" s="44" t="s">
        <v>35</v>
      </c>
      <c r="G7" s="23"/>
    </row>
    <row r="8" spans="2:7" ht="15.75" customHeight="1" x14ac:dyDescent="0.2">
      <c r="B8" s="53"/>
      <c r="C8" s="42" t="s">
        <v>33</v>
      </c>
      <c r="D8" s="47">
        <v>0.1</v>
      </c>
      <c r="E8" s="52">
        <v>1.5</v>
      </c>
      <c r="F8" s="48">
        <v>0.1</v>
      </c>
      <c r="G8" s="23"/>
    </row>
    <row r="9" spans="2:7" ht="15.75" customHeight="1" x14ac:dyDescent="0.2">
      <c r="B9" s="53"/>
      <c r="C9" s="42" t="s">
        <v>34</v>
      </c>
      <c r="D9" s="47">
        <v>0.1</v>
      </c>
      <c r="E9" s="52">
        <v>0.5</v>
      </c>
      <c r="F9" s="48">
        <v>0.1</v>
      </c>
      <c r="G9" s="23"/>
    </row>
    <row r="10" spans="2:7" ht="15.75" customHeight="1" x14ac:dyDescent="0.2">
      <c r="B10" s="53"/>
      <c r="C10" s="42" t="s">
        <v>41</v>
      </c>
      <c r="D10" s="47"/>
      <c r="E10" s="52"/>
      <c r="F10" s="48">
        <v>0.2</v>
      </c>
      <c r="G10" s="23"/>
    </row>
    <row r="11" spans="2:7" ht="15.75" customHeight="1" x14ac:dyDescent="0.2">
      <c r="B11" s="53"/>
      <c r="C11" s="21"/>
      <c r="D11" s="21"/>
      <c r="E11" s="21"/>
      <c r="F11" s="22"/>
      <c r="G11" s="23"/>
    </row>
    <row r="12" spans="2:7" ht="15.75" customHeight="1" x14ac:dyDescent="0.2">
      <c r="B12" s="54" t="s">
        <v>7</v>
      </c>
      <c r="C12" s="21" t="s">
        <v>38</v>
      </c>
      <c r="D12" s="55">
        <v>0.9</v>
      </c>
      <c r="E12" s="21"/>
      <c r="F12" s="24"/>
      <c r="G12" s="23"/>
    </row>
    <row r="13" spans="2:7" ht="15.75" customHeight="1" x14ac:dyDescent="0.2">
      <c r="B13" s="54"/>
      <c r="C13" s="21"/>
      <c r="D13" s="55"/>
      <c r="E13" s="21"/>
      <c r="F13" s="24"/>
      <c r="G13" s="23"/>
    </row>
    <row r="14" spans="2:7" ht="15.75" customHeight="1" x14ac:dyDescent="0.2">
      <c r="B14" s="54" t="s">
        <v>8</v>
      </c>
      <c r="C14" s="21" t="s">
        <v>39</v>
      </c>
      <c r="D14" s="55">
        <v>0.5</v>
      </c>
      <c r="E14" s="21"/>
      <c r="F14" s="24"/>
      <c r="G14" s="23"/>
    </row>
    <row r="15" spans="2:7" ht="15.75" customHeight="1" thickBot="1" x14ac:dyDescent="0.25">
      <c r="B15" s="25"/>
      <c r="C15" s="26"/>
      <c r="D15" s="26"/>
      <c r="E15" s="26"/>
      <c r="F15" s="26"/>
      <c r="G15" s="27"/>
    </row>
    <row r="16" spans="2:7" ht="15.75" customHeight="1" x14ac:dyDescent="0.2"/>
    <row r="17" spans="2:10" ht="15.75" customHeight="1" x14ac:dyDescent="0.2">
      <c r="C17" s="16" t="s">
        <v>9</v>
      </c>
      <c r="D17" s="16"/>
      <c r="E17" s="16"/>
    </row>
    <row r="18" spans="2:10" ht="15.75" customHeight="1" thickBot="1" x14ac:dyDescent="0.25"/>
    <row r="19" spans="2:10" ht="15.75" customHeight="1" x14ac:dyDescent="0.2">
      <c r="B19" s="28"/>
      <c r="C19" s="29"/>
      <c r="D19" s="29"/>
      <c r="E19" s="29"/>
      <c r="F19" s="29"/>
      <c r="G19" s="30"/>
      <c r="H19" s="31"/>
      <c r="I19" s="31"/>
      <c r="J19" s="31"/>
    </row>
    <row r="20" spans="2:10" ht="15.75" customHeight="1" x14ac:dyDescent="0.25">
      <c r="B20" s="32" t="s">
        <v>10</v>
      </c>
      <c r="C20" s="33" t="s">
        <v>33</v>
      </c>
      <c r="D20" s="56">
        <f>(E8*E8)*(F8*F8)</f>
        <v>2.2500000000000006E-2</v>
      </c>
      <c r="E20" s="33"/>
      <c r="F20" s="34"/>
      <c r="G20" s="35"/>
      <c r="H20" s="31"/>
      <c r="I20" s="31"/>
      <c r="J20" s="31"/>
    </row>
    <row r="21" spans="2:10" ht="15.75" customHeight="1" x14ac:dyDescent="0.25">
      <c r="B21" s="32"/>
      <c r="C21" s="33" t="s">
        <v>34</v>
      </c>
      <c r="D21" s="56">
        <f>(E9*E9)*(F9*F9)</f>
        <v>2.5000000000000005E-3</v>
      </c>
      <c r="E21" s="33"/>
      <c r="F21" s="34"/>
      <c r="G21" s="35"/>
      <c r="H21" s="31"/>
      <c r="I21" s="31"/>
      <c r="J21" s="31"/>
    </row>
    <row r="22" spans="2:10" ht="15.75" customHeight="1" x14ac:dyDescent="0.25">
      <c r="B22" s="32"/>
      <c r="C22" s="33"/>
      <c r="D22" s="51"/>
      <c r="E22" s="33"/>
      <c r="F22" s="34"/>
      <c r="G22" s="35"/>
      <c r="H22" s="31"/>
      <c r="I22" s="31"/>
      <c r="J22" s="31"/>
    </row>
    <row r="23" spans="2:10" ht="15.75" customHeight="1" x14ac:dyDescent="0.25">
      <c r="B23" s="32" t="s">
        <v>7</v>
      </c>
      <c r="C23" s="33" t="s">
        <v>33</v>
      </c>
      <c r="D23" s="56">
        <f>D20+((F10*F10)*D12)</f>
        <v>5.8500000000000017E-2</v>
      </c>
      <c r="E23" s="33"/>
      <c r="F23" s="34"/>
      <c r="G23" s="35"/>
      <c r="H23" s="31"/>
      <c r="I23" s="31"/>
      <c r="J23" s="31"/>
    </row>
    <row r="24" spans="2:10" ht="15.75" customHeight="1" x14ac:dyDescent="0.25">
      <c r="B24" s="32"/>
      <c r="C24" s="33" t="s">
        <v>34</v>
      </c>
      <c r="D24" s="56">
        <f>D21</f>
        <v>2.5000000000000005E-3</v>
      </c>
      <c r="E24" s="33"/>
      <c r="F24" s="34"/>
      <c r="G24" s="35"/>
      <c r="H24" s="31"/>
      <c r="I24" s="31"/>
      <c r="J24" s="31"/>
    </row>
    <row r="25" spans="2:10" ht="15.75" customHeight="1" x14ac:dyDescent="0.25">
      <c r="B25" s="32"/>
      <c r="C25" s="33"/>
      <c r="D25" s="51"/>
      <c r="E25" s="33"/>
      <c r="F25" s="34"/>
      <c r="G25" s="35"/>
      <c r="H25" s="31"/>
      <c r="I25" s="31"/>
      <c r="J25" s="31"/>
    </row>
    <row r="26" spans="2:10" ht="15.75" customHeight="1" x14ac:dyDescent="0.25">
      <c r="B26" s="32" t="s">
        <v>8</v>
      </c>
      <c r="C26" s="33" t="s">
        <v>33</v>
      </c>
      <c r="D26" s="56">
        <f>D20</f>
        <v>2.2500000000000006E-2</v>
      </c>
      <c r="E26" s="33"/>
      <c r="F26" s="34"/>
      <c r="G26" s="35"/>
      <c r="H26" s="31"/>
      <c r="I26" s="31"/>
      <c r="J26" s="31"/>
    </row>
    <row r="27" spans="2:10" ht="15.75" customHeight="1" x14ac:dyDescent="0.25">
      <c r="B27" s="32"/>
      <c r="C27" s="33" t="s">
        <v>34</v>
      </c>
      <c r="D27" s="57">
        <f>D21+((F10*F10)*D14)</f>
        <v>2.2500000000000006E-2</v>
      </c>
      <c r="E27" s="33"/>
      <c r="F27" s="36"/>
      <c r="G27" s="35"/>
      <c r="H27" s="31"/>
      <c r="I27" s="31"/>
      <c r="J27" s="31"/>
    </row>
    <row r="28" spans="2:10" ht="15.75" customHeight="1" thickBot="1" x14ac:dyDescent="0.25">
      <c r="B28" s="37"/>
      <c r="C28" s="38"/>
      <c r="D28" s="38"/>
      <c r="E28" s="38"/>
      <c r="F28" s="38"/>
      <c r="G28" s="39"/>
      <c r="H28" s="31"/>
      <c r="I28" s="31"/>
      <c r="J28" s="31"/>
    </row>
    <row r="29" spans="2:10" ht="15.75" customHeight="1" x14ac:dyDescent="0.2">
      <c r="B29" s="40"/>
      <c r="C29" s="40"/>
      <c r="D29" s="40"/>
      <c r="E29" s="40"/>
      <c r="F29" s="40"/>
      <c r="G29" s="40"/>
      <c r="H29" s="40"/>
      <c r="I29" s="40"/>
      <c r="J29" s="40"/>
    </row>
    <row r="30" spans="2:10" ht="15.75" customHeight="1" x14ac:dyDescent="0.2"/>
    <row r="31" spans="2:10" ht="15.75" customHeight="1" x14ac:dyDescent="0.2">
      <c r="F31" s="41"/>
    </row>
    <row r="32" spans="2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7.7109375" customWidth="1"/>
    <col min="4" max="4" width="17.7109375" customWidth="1"/>
    <col min="5" max="5" width="19.85546875" customWidth="1"/>
    <col min="6" max="6" width="17.7109375" customWidth="1"/>
    <col min="7" max="7" width="3.140625" customWidth="1"/>
    <col min="10" max="10" width="3.140625" customWidth="1"/>
  </cols>
  <sheetData>
    <row r="1" spans="2:7" ht="18" customHeight="1" x14ac:dyDescent="0.25">
      <c r="C1" s="14" t="s">
        <v>89</v>
      </c>
      <c r="D1" s="14"/>
      <c r="E1" s="14"/>
    </row>
    <row r="2" spans="2:7" ht="15.75" customHeight="1" x14ac:dyDescent="0.2">
      <c r="C2" s="15" t="s">
        <v>42</v>
      </c>
      <c r="D2" s="15"/>
      <c r="E2" s="15"/>
    </row>
    <row r="3" spans="2:7" ht="15.75" customHeight="1" x14ac:dyDescent="0.2"/>
    <row r="4" spans="2:7" ht="15.75" customHeight="1" x14ac:dyDescent="0.2">
      <c r="C4" s="16" t="s">
        <v>6</v>
      </c>
      <c r="D4" s="16"/>
      <c r="E4" s="16"/>
    </row>
    <row r="5" spans="2:7" ht="15.75" customHeight="1" thickBot="1" x14ac:dyDescent="0.25"/>
    <row r="6" spans="2:7" ht="15.75" customHeight="1" x14ac:dyDescent="0.2">
      <c r="B6" s="17"/>
      <c r="C6" s="18"/>
      <c r="D6" s="18"/>
      <c r="E6" s="18"/>
      <c r="F6" s="18"/>
      <c r="G6" s="19"/>
    </row>
    <row r="7" spans="2:7" ht="15.75" x14ac:dyDescent="0.2">
      <c r="B7" s="20"/>
      <c r="C7" s="43" t="s">
        <v>43</v>
      </c>
      <c r="D7" s="58" t="s">
        <v>44</v>
      </c>
      <c r="E7" s="44" t="s">
        <v>45</v>
      </c>
      <c r="F7" s="44" t="s">
        <v>46</v>
      </c>
      <c r="G7" s="23"/>
    </row>
    <row r="8" spans="2:7" ht="15.75" customHeight="1" x14ac:dyDescent="0.2">
      <c r="B8" s="53"/>
      <c r="C8" s="42" t="s">
        <v>52</v>
      </c>
      <c r="D8" s="47">
        <v>0.7</v>
      </c>
      <c r="E8" s="48">
        <v>8.4099999999999994E-2</v>
      </c>
      <c r="F8" s="59">
        <v>0.01</v>
      </c>
      <c r="G8" s="23"/>
    </row>
    <row r="9" spans="2:7" ht="15.75" customHeight="1" x14ac:dyDescent="0.2">
      <c r="B9" s="53"/>
      <c r="C9" s="42" t="s">
        <v>53</v>
      </c>
      <c r="D9" s="47">
        <v>1.2</v>
      </c>
      <c r="E9" s="48">
        <v>0.1206</v>
      </c>
      <c r="F9" s="59">
        <v>1.44E-2</v>
      </c>
      <c r="G9" s="23"/>
    </row>
    <row r="10" spans="2:7" ht="15.75" customHeight="1" x14ac:dyDescent="0.2">
      <c r="B10" s="53"/>
      <c r="C10" s="42" t="s">
        <v>54</v>
      </c>
      <c r="D10" s="47">
        <v>1.5</v>
      </c>
      <c r="E10" s="48">
        <v>0.13950000000000001</v>
      </c>
      <c r="F10" s="59">
        <v>2.2499999999999999E-2</v>
      </c>
      <c r="G10" s="23"/>
    </row>
    <row r="11" spans="2:7" ht="15.75" customHeight="1" x14ac:dyDescent="0.2">
      <c r="B11" s="53"/>
      <c r="C11" s="21" t="s">
        <v>47</v>
      </c>
      <c r="D11" s="21"/>
      <c r="E11" s="21"/>
      <c r="F11" s="59">
        <v>1.21E-2</v>
      </c>
      <c r="G11" s="23"/>
    </row>
    <row r="12" spans="2:7" ht="15.75" customHeight="1" x14ac:dyDescent="0.2">
      <c r="B12" s="54"/>
      <c r="C12" s="21"/>
      <c r="D12" s="55"/>
      <c r="E12" s="21"/>
      <c r="F12" s="24"/>
      <c r="G12" s="23"/>
    </row>
    <row r="13" spans="2:7" ht="15.75" customHeight="1" x14ac:dyDescent="0.2">
      <c r="B13" s="54"/>
      <c r="C13" s="21" t="s">
        <v>48</v>
      </c>
      <c r="D13" s="46">
        <v>3.3000000000000002E-2</v>
      </c>
      <c r="E13" s="21"/>
      <c r="F13" s="24"/>
      <c r="G13" s="23"/>
    </row>
    <row r="14" spans="2:7" ht="15.75" customHeight="1" x14ac:dyDescent="0.2">
      <c r="B14" s="54"/>
      <c r="C14" s="21" t="s">
        <v>49</v>
      </c>
      <c r="D14" s="46">
        <v>0.106</v>
      </c>
      <c r="E14" s="21"/>
      <c r="F14" s="24"/>
      <c r="G14" s="23"/>
    </row>
    <row r="15" spans="2:7" ht="15.75" customHeight="1" thickBot="1" x14ac:dyDescent="0.25">
      <c r="B15" s="25"/>
      <c r="C15" s="26"/>
      <c r="D15" s="26"/>
      <c r="E15" s="26"/>
      <c r="F15" s="26"/>
      <c r="G15" s="27"/>
    </row>
    <row r="16" spans="2:7" ht="15.75" customHeight="1" x14ac:dyDescent="0.2"/>
    <row r="17" spans="2:10" ht="15.75" customHeight="1" x14ac:dyDescent="0.2">
      <c r="C17" s="16" t="s">
        <v>9</v>
      </c>
      <c r="D17" s="16"/>
      <c r="E17" s="16"/>
    </row>
    <row r="18" spans="2:10" ht="15.75" customHeight="1" thickBot="1" x14ac:dyDescent="0.25"/>
    <row r="19" spans="2:10" ht="15.75" customHeight="1" x14ac:dyDescent="0.2">
      <c r="B19" s="28"/>
      <c r="C19" s="29"/>
      <c r="D19" s="29"/>
      <c r="E19" s="29"/>
      <c r="F19" s="29"/>
      <c r="G19" s="30"/>
      <c r="H19" s="31"/>
      <c r="I19" s="31"/>
      <c r="J19" s="31"/>
    </row>
    <row r="20" spans="2:10" ht="15.75" customHeight="1" x14ac:dyDescent="0.2">
      <c r="B20" s="60"/>
      <c r="C20" s="61"/>
      <c r="D20" s="62" t="s">
        <v>51</v>
      </c>
      <c r="E20" s="62" t="s">
        <v>50</v>
      </c>
      <c r="F20" s="61"/>
      <c r="G20" s="35"/>
      <c r="H20" s="31"/>
      <c r="I20" s="31"/>
      <c r="J20" s="31"/>
    </row>
    <row r="21" spans="2:10" ht="15.75" customHeight="1" x14ac:dyDescent="0.25">
      <c r="B21" s="32" t="s">
        <v>10</v>
      </c>
      <c r="C21" s="33" t="s">
        <v>52</v>
      </c>
      <c r="D21" s="63">
        <f>((D8*D8)*F11)+F8</f>
        <v>1.5928999999999999E-2</v>
      </c>
      <c r="E21" s="49">
        <f>SQRT(D21)</f>
        <v>0.12621014222319851</v>
      </c>
      <c r="F21" s="34"/>
      <c r="G21" s="35"/>
      <c r="H21" s="31"/>
      <c r="I21" s="31"/>
      <c r="J21" s="31"/>
    </row>
    <row r="22" spans="2:10" ht="15.75" customHeight="1" x14ac:dyDescent="0.25">
      <c r="B22" s="32"/>
      <c r="C22" s="33" t="s">
        <v>53</v>
      </c>
      <c r="D22" s="63">
        <f>((D9*D9)*F11)+F9</f>
        <v>3.1823999999999998E-2</v>
      </c>
      <c r="E22" s="49">
        <f>SQRT(D22)</f>
        <v>0.17839282496782205</v>
      </c>
      <c r="F22" s="34"/>
      <c r="G22" s="35"/>
      <c r="H22" s="31"/>
      <c r="I22" s="31"/>
      <c r="J22" s="31"/>
    </row>
    <row r="23" spans="2:10" ht="15.75" customHeight="1" x14ac:dyDescent="0.25">
      <c r="B23" s="32"/>
      <c r="C23" s="33" t="s">
        <v>54</v>
      </c>
      <c r="D23" s="63">
        <f>((D10*D10)*F11)+F10</f>
        <v>4.9724999999999998E-2</v>
      </c>
      <c r="E23" s="49">
        <f>SQRT(D23)</f>
        <v>0.22299103120977759</v>
      </c>
      <c r="F23" s="34"/>
      <c r="G23" s="35"/>
      <c r="H23" s="31"/>
      <c r="I23" s="31"/>
      <c r="J23" s="31"/>
    </row>
    <row r="24" spans="2:10" ht="15.75" customHeight="1" x14ac:dyDescent="0.25">
      <c r="B24" s="32"/>
      <c r="C24" s="33"/>
      <c r="D24" s="51"/>
      <c r="E24" s="33"/>
      <c r="F24" s="34"/>
      <c r="G24" s="35"/>
      <c r="H24" s="31"/>
      <c r="I24" s="31"/>
      <c r="J24" s="31"/>
    </row>
    <row r="25" spans="2:10" ht="15.75" customHeight="1" x14ac:dyDescent="0.25">
      <c r="B25" s="32" t="s">
        <v>7</v>
      </c>
      <c r="C25" s="33" t="s">
        <v>52</v>
      </c>
      <c r="D25" s="63">
        <f>D8*D8*F11</f>
        <v>5.9289999999999994E-3</v>
      </c>
      <c r="E25" s="33"/>
      <c r="F25" s="34"/>
      <c r="G25" s="35"/>
      <c r="H25" s="31"/>
      <c r="I25" s="31"/>
      <c r="J25" s="31"/>
    </row>
    <row r="26" spans="2:10" ht="15.75" customHeight="1" x14ac:dyDescent="0.25">
      <c r="B26" s="32"/>
      <c r="C26" s="33" t="s">
        <v>53</v>
      </c>
      <c r="D26" s="63">
        <f>D9*D9*F11</f>
        <v>1.7423999999999999E-2</v>
      </c>
      <c r="E26" s="33"/>
      <c r="F26" s="34"/>
      <c r="G26" s="35"/>
      <c r="H26" s="31"/>
      <c r="I26" s="31"/>
      <c r="J26" s="31"/>
    </row>
    <row r="27" spans="2:10" ht="15.75" customHeight="1" x14ac:dyDescent="0.25">
      <c r="B27" s="32"/>
      <c r="C27" s="33" t="s">
        <v>54</v>
      </c>
      <c r="D27" s="63">
        <f>D10*D10*F11</f>
        <v>2.7224999999999999E-2</v>
      </c>
      <c r="E27" s="33"/>
      <c r="F27" s="34"/>
      <c r="G27" s="35"/>
      <c r="H27" s="31"/>
      <c r="I27" s="31"/>
      <c r="J27" s="31"/>
    </row>
    <row r="28" spans="2:10" ht="15.75" customHeight="1" x14ac:dyDescent="0.25">
      <c r="B28" s="32"/>
      <c r="C28" s="33"/>
      <c r="D28" s="51"/>
      <c r="E28" s="33"/>
      <c r="F28" s="34"/>
      <c r="G28" s="35"/>
      <c r="H28" s="31"/>
      <c r="I28" s="31"/>
      <c r="J28" s="31"/>
    </row>
    <row r="29" spans="2:10" ht="15.75" customHeight="1" x14ac:dyDescent="0.25">
      <c r="B29" s="32" t="s">
        <v>8</v>
      </c>
      <c r="C29" s="33" t="s">
        <v>52</v>
      </c>
      <c r="D29" s="49">
        <f>D13+(D8*(D14-D13))</f>
        <v>8.4099999999999994E-2</v>
      </c>
      <c r="E29" s="33"/>
      <c r="F29" s="34"/>
      <c r="G29" s="35"/>
      <c r="H29" s="31"/>
      <c r="I29" s="31"/>
      <c r="J29" s="31"/>
    </row>
    <row r="30" spans="2:10" ht="15.75" customHeight="1" x14ac:dyDescent="0.25">
      <c r="B30" s="32"/>
      <c r="C30" s="33" t="s">
        <v>53</v>
      </c>
      <c r="D30" s="49">
        <f>D13+(D9*(D14-D13))</f>
        <v>0.1206</v>
      </c>
      <c r="E30" s="33"/>
      <c r="F30" s="34"/>
      <c r="G30" s="35"/>
      <c r="H30" s="31"/>
      <c r="I30" s="31"/>
      <c r="J30" s="31"/>
    </row>
    <row r="31" spans="2:10" ht="15.75" customHeight="1" x14ac:dyDescent="0.25">
      <c r="B31" s="32"/>
      <c r="C31" s="33" t="s">
        <v>54</v>
      </c>
      <c r="D31" s="49">
        <f>D13+(D10*(D14-D13))</f>
        <v>0.14249999999999999</v>
      </c>
      <c r="E31" s="33"/>
      <c r="F31" s="36"/>
      <c r="G31" s="35"/>
      <c r="H31" s="31"/>
      <c r="I31" s="31"/>
      <c r="J31" s="31"/>
    </row>
    <row r="32" spans="2:10" ht="15.75" customHeight="1" thickBot="1" x14ac:dyDescent="0.25">
      <c r="B32" s="37"/>
      <c r="C32" s="38"/>
      <c r="D32" s="38"/>
      <c r="E32" s="38"/>
      <c r="F32" s="38"/>
      <c r="G32" s="39"/>
      <c r="H32" s="31"/>
      <c r="I32" s="31"/>
      <c r="J32" s="31"/>
    </row>
    <row r="33" spans="2:10" ht="15.75" customHeight="1" x14ac:dyDescent="0.2">
      <c r="B33" s="40"/>
      <c r="C33" s="40"/>
      <c r="D33" s="40"/>
      <c r="E33" s="40"/>
      <c r="F33" s="40"/>
      <c r="G33" s="40"/>
      <c r="H33" s="40"/>
      <c r="I33" s="40"/>
      <c r="J33" s="40"/>
    </row>
    <row r="34" spans="2:10" ht="15.75" customHeight="1" x14ac:dyDescent="0.2"/>
    <row r="35" spans="2:10" ht="15.75" customHeight="1" x14ac:dyDescent="0.2">
      <c r="F35" s="41"/>
    </row>
    <row r="36" spans="2:10" ht="15.75" customHeight="1" x14ac:dyDescent="0.2"/>
    <row r="37" spans="2:10" ht="15.75" customHeight="1" x14ac:dyDescent="0.2"/>
    <row r="38" spans="2:10" ht="15.75" customHeight="1" x14ac:dyDescent="0.2"/>
    <row r="39" spans="2:10" ht="15.75" customHeight="1" x14ac:dyDescent="0.2"/>
    <row r="40" spans="2:10" ht="15.75" customHeight="1" x14ac:dyDescent="0.2"/>
    <row r="41" spans="2:10" ht="15.75" customHeight="1" x14ac:dyDescent="0.2"/>
    <row r="42" spans="2:10" ht="15.75" customHeight="1" x14ac:dyDescent="0.2"/>
    <row r="43" spans="2:10" ht="15.75" customHeight="1" x14ac:dyDescent="0.2"/>
    <row r="44" spans="2:10" ht="15.75" customHeight="1" x14ac:dyDescent="0.2"/>
    <row r="45" spans="2:10" ht="15.75" customHeight="1" x14ac:dyDescent="0.2"/>
    <row r="46" spans="2:10" ht="15.75" customHeight="1" x14ac:dyDescent="0.2"/>
    <row r="47" spans="2:10" ht="15.75" customHeight="1" x14ac:dyDescent="0.2"/>
    <row r="48" spans="2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</sheetData>
  <phoneticPr fontId="0" type="noConversion"/>
  <pageMargins left="0.75" right="0.75" top="1" bottom="1" header="0.5" footer="0.5"/>
  <pageSetup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Chapter 12</vt:lpstr>
      <vt:lpstr>#1</vt:lpstr>
      <vt:lpstr>#2</vt:lpstr>
      <vt:lpstr>#3</vt:lpstr>
      <vt:lpstr>#4</vt:lpstr>
      <vt:lpstr>#5</vt:lpstr>
      <vt:lpstr>#6</vt:lpstr>
      <vt:lpstr>#8</vt:lpstr>
      <vt:lpstr>#9</vt:lpstr>
      <vt:lpstr>#10</vt:lpstr>
    </vt:vector>
  </TitlesOfParts>
  <Company>Belmont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Belmont University</dc:creator>
  <cp:lastModifiedBy>Joe Smolira</cp:lastModifiedBy>
  <dcterms:created xsi:type="dcterms:W3CDTF">2006-01-30T22:11:05Z</dcterms:created>
  <dcterms:modified xsi:type="dcterms:W3CDTF">2017-10-15T22:18:44Z</dcterms:modified>
</cp:coreProperties>
</file>